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сравнение I квартал" sheetId="1" r:id="rId1"/>
  </sheets>
  <definedNames>
    <definedName name="_xlnm.Print_Titles" localSheetId="0">'сравнение I квартал'!$4:$5</definedName>
    <definedName name="_xlnm.Print_Area" localSheetId="0">'сравнение I квартал'!$A$1:$I$81</definedName>
  </definedNames>
  <calcPr calcId="145621"/>
</workbook>
</file>

<file path=xl/calcChain.xml><?xml version="1.0" encoding="utf-8"?>
<calcChain xmlns="http://schemas.openxmlformats.org/spreadsheetml/2006/main">
  <c r="I20" i="1" l="1"/>
  <c r="I76" i="1" l="1"/>
  <c r="H46" i="1"/>
  <c r="I14" i="1"/>
  <c r="D79" i="1"/>
  <c r="D77" i="1"/>
  <c r="D73" i="1"/>
  <c r="D68" i="1"/>
  <c r="D62" i="1"/>
  <c r="D55" i="1"/>
  <c r="D51" i="1"/>
  <c r="D43" i="1"/>
  <c r="D39" i="1"/>
  <c r="D34" i="1"/>
  <c r="D24" i="1"/>
  <c r="D19" i="1"/>
  <c r="D17" i="1"/>
  <c r="D7" i="1"/>
  <c r="F79" i="1"/>
  <c r="H80" i="1"/>
  <c r="H81" i="1"/>
  <c r="I53" i="1"/>
  <c r="H53" i="1"/>
  <c r="H15" i="1"/>
  <c r="I15" i="1"/>
  <c r="H8" i="1"/>
  <c r="I78" i="1"/>
  <c r="H78" i="1"/>
  <c r="F77" i="1"/>
  <c r="I77" i="1" s="1"/>
  <c r="H76" i="1"/>
  <c r="I75" i="1"/>
  <c r="H75" i="1"/>
  <c r="I74" i="1"/>
  <c r="H74" i="1"/>
  <c r="F73" i="1"/>
  <c r="I72" i="1"/>
  <c r="H72" i="1"/>
  <c r="I71" i="1"/>
  <c r="H71" i="1"/>
  <c r="I70" i="1"/>
  <c r="H70" i="1"/>
  <c r="I69" i="1"/>
  <c r="H69" i="1"/>
  <c r="F68" i="1"/>
  <c r="I67" i="1"/>
  <c r="H67" i="1"/>
  <c r="I66" i="1"/>
  <c r="H66" i="1"/>
  <c r="I65" i="1"/>
  <c r="H65" i="1"/>
  <c r="I64" i="1"/>
  <c r="H64" i="1"/>
  <c r="I63" i="1"/>
  <c r="H63" i="1"/>
  <c r="F62" i="1"/>
  <c r="I61" i="1"/>
  <c r="H61" i="1"/>
  <c r="I60" i="1"/>
  <c r="H60" i="1"/>
  <c r="I59" i="1"/>
  <c r="H59" i="1"/>
  <c r="I58" i="1"/>
  <c r="H58" i="1"/>
  <c r="I57" i="1"/>
  <c r="H57" i="1"/>
  <c r="I56" i="1"/>
  <c r="H56" i="1"/>
  <c r="F55" i="1"/>
  <c r="I55" i="1" s="1"/>
  <c r="I54" i="1"/>
  <c r="H54" i="1"/>
  <c r="I52" i="1"/>
  <c r="H52" i="1"/>
  <c r="F51" i="1"/>
  <c r="H51" i="1" s="1"/>
  <c r="I50" i="1"/>
  <c r="H50" i="1"/>
  <c r="I49" i="1"/>
  <c r="H49" i="1"/>
  <c r="I48" i="1"/>
  <c r="H48" i="1"/>
  <c r="I47" i="1"/>
  <c r="H47" i="1"/>
  <c r="I45" i="1"/>
  <c r="H45" i="1"/>
  <c r="I44" i="1"/>
  <c r="H44" i="1"/>
  <c r="F43" i="1"/>
  <c r="I43" i="1" s="1"/>
  <c r="I42" i="1"/>
  <c r="H42" i="1"/>
  <c r="I41" i="1"/>
  <c r="H41" i="1"/>
  <c r="I40" i="1"/>
  <c r="H40" i="1"/>
  <c r="F39" i="1"/>
  <c r="I38" i="1"/>
  <c r="H38" i="1"/>
  <c r="I37" i="1"/>
  <c r="H37" i="1"/>
  <c r="I36" i="1"/>
  <c r="H36" i="1"/>
  <c r="I35" i="1"/>
  <c r="H35" i="1"/>
  <c r="F34" i="1"/>
  <c r="I34" i="1" s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H26" i="1"/>
  <c r="I25" i="1"/>
  <c r="H25" i="1"/>
  <c r="F24" i="1"/>
  <c r="I24" i="1" s="1"/>
  <c r="I23" i="1"/>
  <c r="H23" i="1"/>
  <c r="I22" i="1"/>
  <c r="H22" i="1"/>
  <c r="I21" i="1"/>
  <c r="H21" i="1"/>
  <c r="H20" i="1"/>
  <c r="F19" i="1"/>
  <c r="I18" i="1"/>
  <c r="H18" i="1"/>
  <c r="F17" i="1"/>
  <c r="I16" i="1"/>
  <c r="H16" i="1"/>
  <c r="H14" i="1"/>
  <c r="I13" i="1"/>
  <c r="H13" i="1"/>
  <c r="I12" i="1"/>
  <c r="H12" i="1"/>
  <c r="I11" i="1"/>
  <c r="H11" i="1"/>
  <c r="I10" i="1"/>
  <c r="H10" i="1"/>
  <c r="I9" i="1"/>
  <c r="H9" i="1"/>
  <c r="I8" i="1"/>
  <c r="F7" i="1"/>
  <c r="H7" i="1" s="1"/>
  <c r="H77" i="1"/>
  <c r="H19" i="1" l="1"/>
  <c r="H68" i="1"/>
  <c r="D6" i="1"/>
  <c r="E46" i="1" s="1"/>
  <c r="I68" i="1"/>
  <c r="H62" i="1"/>
  <c r="H55" i="1"/>
  <c r="I39" i="1"/>
  <c r="H43" i="1"/>
  <c r="H34" i="1"/>
  <c r="I73" i="1"/>
  <c r="F6" i="1"/>
  <c r="H73" i="1"/>
  <c r="I51" i="1"/>
  <c r="H24" i="1"/>
  <c r="I19" i="1"/>
  <c r="I7" i="1"/>
  <c r="E54" i="1"/>
  <c r="E22" i="1"/>
  <c r="E67" i="1"/>
  <c r="E50" i="1"/>
  <c r="E29" i="1"/>
  <c r="E45" i="1"/>
  <c r="E20" i="1"/>
  <c r="E78" i="1"/>
  <c r="E41" i="1"/>
  <c r="E37" i="1"/>
  <c r="E11" i="1"/>
  <c r="E64" i="1"/>
  <c r="E57" i="1"/>
  <c r="E44" i="1"/>
  <c r="E71" i="1"/>
  <c r="E66" i="1"/>
  <c r="E75" i="1"/>
  <c r="E81" i="1"/>
  <c r="E53" i="1"/>
  <c r="E34" i="1"/>
  <c r="E27" i="1"/>
  <c r="E77" i="1"/>
  <c r="E21" i="1"/>
  <c r="E51" i="1"/>
  <c r="E18" i="1"/>
  <c r="E30" i="1"/>
  <c r="E68" i="1"/>
  <c r="E33" i="1"/>
  <c r="E52" i="1"/>
  <c r="E55" i="1"/>
  <c r="E7" i="1"/>
  <c r="E16" i="1"/>
  <c r="E48" i="1"/>
  <c r="E26" i="1"/>
  <c r="E76" i="1"/>
  <c r="E24" i="1"/>
  <c r="E14" i="1"/>
  <c r="E59" i="1"/>
  <c r="E19" i="1"/>
  <c r="E15" i="1"/>
  <c r="E35" i="1"/>
  <c r="E72" i="1"/>
  <c r="E43" i="1"/>
  <c r="E32" i="1"/>
  <c r="E13" i="1"/>
  <c r="E23" i="1"/>
  <c r="E9" i="1"/>
  <c r="E61" i="1"/>
  <c r="E42" i="1"/>
  <c r="E80" i="1"/>
  <c r="E28" i="1"/>
  <c r="E40" i="1"/>
  <c r="E73" i="1"/>
  <c r="E31" i="1"/>
  <c r="E47" i="1"/>
  <c r="E12" i="1"/>
  <c r="E60" i="1"/>
  <c r="E70" i="1"/>
  <c r="E6" i="1"/>
  <c r="E8" i="1"/>
  <c r="E38" i="1"/>
  <c r="E65" i="1"/>
  <c r="E10" i="1"/>
  <c r="E69" i="1"/>
  <c r="E63" i="1"/>
  <c r="E25" i="1"/>
  <c r="E58" i="1"/>
  <c r="E49" i="1"/>
  <c r="E56" i="1"/>
  <c r="E74" i="1"/>
  <c r="E36" i="1"/>
  <c r="E79" i="1"/>
  <c r="I62" i="1"/>
  <c r="H39" i="1"/>
  <c r="H79" i="1"/>
  <c r="E62" i="1"/>
  <c r="E17" i="1"/>
  <c r="H17" i="1"/>
  <c r="I17" i="1"/>
  <c r="E39" i="1"/>
  <c r="G75" i="1" l="1"/>
  <c r="G46" i="1"/>
  <c r="G62" i="1"/>
  <c r="G81" i="1"/>
  <c r="G23" i="1"/>
  <c r="G76" i="1"/>
  <c r="G43" i="1"/>
  <c r="G77" i="1"/>
  <c r="G80" i="1"/>
  <c r="G35" i="1"/>
  <c r="G64" i="1"/>
  <c r="G40" i="1"/>
  <c r="G54" i="1"/>
  <c r="G42" i="1"/>
  <c r="G59" i="1"/>
  <c r="G67" i="1"/>
  <c r="G70" i="1"/>
  <c r="G72" i="1"/>
  <c r="G52" i="1"/>
  <c r="G63" i="1"/>
  <c r="G66" i="1"/>
  <c r="G12" i="1"/>
  <c r="G17" i="1"/>
  <c r="G78" i="1"/>
  <c r="G58" i="1"/>
  <c r="G15" i="1"/>
  <c r="G47" i="1"/>
  <c r="G65" i="1"/>
  <c r="G11" i="1"/>
  <c r="G44" i="1"/>
  <c r="G7" i="1"/>
  <c r="G25" i="1"/>
  <c r="G57" i="1"/>
  <c r="G21" i="1"/>
  <c r="G55" i="1"/>
  <c r="G27" i="1"/>
  <c r="G61" i="1"/>
  <c r="G22" i="1"/>
  <c r="G51" i="1"/>
  <c r="G13" i="1"/>
  <c r="H6" i="1"/>
  <c r="G20" i="1"/>
  <c r="G50" i="1"/>
  <c r="G30" i="1"/>
  <c r="G39" i="1"/>
  <c r="G53" i="1"/>
  <c r="G74" i="1"/>
  <c r="G45" i="1"/>
  <c r="G36" i="1"/>
  <c r="G38" i="1"/>
  <c r="G16" i="1"/>
  <c r="G33" i="1"/>
  <c r="G9" i="1"/>
  <c r="G48" i="1"/>
  <c r="G73" i="1"/>
  <c r="G41" i="1"/>
  <c r="G34" i="1"/>
  <c r="G24" i="1"/>
  <c r="G26" i="1"/>
  <c r="I6" i="1"/>
  <c r="G37" i="1"/>
  <c r="G69" i="1"/>
  <c r="G28" i="1"/>
  <c r="G6" i="1"/>
  <c r="G68" i="1"/>
  <c r="G79" i="1"/>
  <c r="G49" i="1"/>
  <c r="G14" i="1"/>
  <c r="G29" i="1"/>
  <c r="G60" i="1"/>
  <c r="G10" i="1"/>
  <c r="G71" i="1"/>
  <c r="G31" i="1"/>
  <c r="G8" i="1"/>
  <c r="G32" i="1"/>
  <c r="G18" i="1"/>
  <c r="G56" i="1"/>
  <c r="G19" i="1"/>
</calcChain>
</file>

<file path=xl/sharedStrings.xml><?xml version="1.0" encoding="utf-8"?>
<sst xmlns="http://schemas.openxmlformats.org/spreadsheetml/2006/main" count="242" uniqueCount="103">
  <si>
    <t>(в рублях)</t>
  </si>
  <si>
    <t>Р</t>
  </si>
  <si>
    <t>П</t>
  </si>
  <si>
    <t xml:space="preserve">Наименование </t>
  </si>
  <si>
    <t>Исполнено за I квартал 
2016 года</t>
  </si>
  <si>
    <t>Темп роста, %</t>
  </si>
  <si>
    <t>Сумма</t>
  </si>
  <si>
    <t>Удельный вес, %</t>
  </si>
  <si>
    <t>ВСЕГО</t>
  </si>
  <si>
    <t>01</t>
  </si>
  <si>
    <t>00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</si>
  <si>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</si>
  <si>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</si>
  <si>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</si>
  <si>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</si>
  <si>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</si>
  <si>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</si>
  <si>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</si>
  <si>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</si>
  <si>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</si>
  <si>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</si>
  <si>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</si>
  <si>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07</t>
  </si>
  <si>
    <t>Обеспечение проведения выборов и референдумов</t>
  </si>
  <si>
    <t>10</t>
  </si>
  <si>
    <t>Фундаментальные исследования</t>
  </si>
  <si>
    <t>12</t>
  </si>
  <si>
    <t>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</si>
  <si>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</si>
  <si>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</si>
  <si>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</si>
  <si>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</si>
  <si>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</si>
  <si>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</si>
  <si>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</si>
  <si>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</si>
  <si>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</si>
  <si>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</si>
  <si>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</si>
  <si>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</si>
  <si>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</si>
  <si>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</si>
  <si>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</si>
  <si>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</si>
  <si>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08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</si>
  <si>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</si>
  <si>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</si>
  <si>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</si>
  <si>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</si>
  <si>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</si>
  <si>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</si>
  <si>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</si>
  <si>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</si>
  <si>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</si>
  <si>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</si>
  <si>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</si>
  <si>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</si>
  <si>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 xml:space="preserve">Другие вопросы в области охраны окружающей среды 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</si>
  <si>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</si>
  <si>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</si>
  <si>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</si>
  <si>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</si>
  <si>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</si>
  <si>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</si>
  <si>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</si>
  <si>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</si>
  <si>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</si>
  <si>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</si>
  <si>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</si>
  <si>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</si>
  <si>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</si>
  <si>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</si>
  <si>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</si>
  <si>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</si>
  <si>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</si>
  <si>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</si>
  <si>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</si>
  <si>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</si>
  <si>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</si>
  <si>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</si>
  <si>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</si>
  <si>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11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</si>
  <si>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</si>
  <si>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</si>
  <si>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</si>
  <si>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</si>
  <si>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</si>
  <si>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</si>
  <si>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</si>
  <si>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</si>
  <si>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</si>
  <si>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</si>
  <si>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внутреннего государственного внутреннего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</si>
  <si>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</si>
  <si>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</si>
  <si>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</si>
  <si>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Резервные фонды</t>
  </si>
  <si>
    <t>Кинематография</t>
  </si>
  <si>
    <t>АНАЛИТИЧЕСКИЕ ДАННЫЕ ПО РАСХОДАМ КОНСОЛИДИРОВАННОГО БЮДЖЕТА КАЛУЖСКОЙ ОБЛАСТИ ПО РАЗДЕЛАМ И ПОДРАЗДЕЛАМ КЛАССИФИКАЦИИ РАСХОДОВ БЮДЖЕТОВ ЗА I КВАРТАЛ 2017 ГОДА В СРАВНЕНИИ С СООТВЕТСТВУЮЩИМ ПЕРИОДОМ 2016 ГОДА</t>
  </si>
  <si>
    <t>Исполнено за I квартал 
2017 года</t>
  </si>
  <si>
    <t>Отклонение 2017 года от 2016 года</t>
  </si>
  <si>
    <t>Начальное профессиональное образование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</si>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</sst>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color rgb="FF000000"/>
      <name val="Times New Roman"/>
      <family val="1"/>
      <charset val="204"/>
    </font>
    <font>
      <sz val="12"/>
      <name val="Arial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color indexed="24"/>
      <name val="Times New Roman Cyr"/>
      <family val="1"/>
      <charset val="204"/>
    </font>
    <font>
      <b/>
      <sz val="11"/>
      <name val="Times New Roman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9"/>
      <name val="Times New Roman Cyr"/>
      <charset val="204"/>
    </font>
    <font>
      <b/>
      <sz val="13"/>
      <name val="Times New Roman Cyr"/>
      <charset val="204"/>
    </font>
    <font>
      <b/>
      <sz val="12"/>
      <name val="Times New Roman Cyr"/>
      <charset val="204"/>
    </font>
    <font>
      <b/>
      <sz val="12"/>
      <color indexed="32"/>
      <name val="Arial Cyr"/>
      <family val="2"/>
      <charset val="204"/>
    </font>
    <font>
      <b/>
      <sz val="11"/>
      <name val="Times New Roman Cyr"/>
      <charset val="204"/>
    </font>
    <font>
      <sz val="11"/>
      <name val="Times New Roman Cyr"/>
      <charset val="204"/>
    </font>
    <font>
      <sz val="11"/>
      <name val="Times New Roman Cyr"/>
      <family val="1"/>
      <charset val="204"/>
    </font>
    <font>
      <sz val="10"/>
      <name val="Times New Roman Cyr"/>
      <charset val="204"/>
    </font>
    <font>
      <sz val="12"/>
      <color indexed="32"/>
      <name val="Arial Cyr"/>
      <family val="2"/>
      <charset val="204"/>
    </font>
    <font>
      <i/>
      <sz val="11"/>
      <color indexed="32"/>
      <name val="Arial Cyr"/>
      <family val="2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top" wrapText="1"/>
    </xf>
    <xf numFmtId="164" fontId="12" fillId="0" borderId="1">
      <alignment wrapText="1"/>
    </xf>
    <xf numFmtId="164" fontId="17" fillId="0" borderId="2" applyBorder="0">
      <alignment wrapText="1"/>
    </xf>
    <xf numFmtId="164" fontId="18" fillId="0" borderId="2" applyBorder="0">
      <alignment wrapText="1"/>
    </xf>
    <xf numFmtId="0" fontId="1" fillId="0" borderId="0"/>
    <xf numFmtId="0" fontId="19" fillId="0" borderId="0">
      <alignment vertical="top" wrapText="1"/>
    </xf>
    <xf numFmtId="1" fontId="5" fillId="0" borderId="0"/>
  </cellStyleXfs>
  <cellXfs count="95">
    <xf numFmtId="0" fontId="0" fillId="0" borderId="0" xfId="0">
      <alignment vertical="top" wrapText="1"/>
    </xf>
    <xf numFmtId="0" fontId="2" fillId="0" borderId="0" xfId="4" applyFont="1" applyFill="1"/>
    <xf numFmtId="49" fontId="2" fillId="0" borderId="0" xfId="4" applyNumberFormat="1" applyFont="1" applyFill="1"/>
    <xf numFmtId="0" fontId="1" fillId="0" borderId="0" xfId="4" applyAlignment="1">
      <alignment wrapText="1"/>
    </xf>
    <xf numFmtId="0" fontId="4" fillId="0" borderId="0" xfId="4" applyFont="1" applyFill="1" applyBorder="1" applyAlignment="1">
      <alignment vertical="center" wrapText="1"/>
    </xf>
    <xf numFmtId="0" fontId="7" fillId="0" borderId="0" xfId="4" applyFont="1" applyFill="1"/>
    <xf numFmtId="0" fontId="11" fillId="0" borderId="0" xfId="4" applyFont="1" applyFill="1"/>
    <xf numFmtId="49" fontId="13" fillId="0" borderId="3" xfId="1" applyNumberFormat="1" applyFont="1" applyFill="1" applyBorder="1" applyAlignment="1">
      <alignment vertical="top" wrapText="1"/>
    </xf>
    <xf numFmtId="49" fontId="4" fillId="0" borderId="3" xfId="1" applyNumberFormat="1" applyFont="1" applyFill="1" applyBorder="1" applyAlignment="1">
      <alignment vertical="top" wrapText="1"/>
    </xf>
    <xf numFmtId="49" fontId="16" fillId="0" borderId="3" xfId="1" applyNumberFormat="1" applyFont="1" applyFill="1" applyBorder="1" applyAlignment="1">
      <alignment vertical="top" wrapText="1"/>
    </xf>
    <xf numFmtId="49" fontId="4" fillId="0" borderId="3" xfId="2" applyNumberFormat="1" applyFont="1" applyFill="1" applyBorder="1" applyAlignment="1">
      <alignment vertical="top" wrapText="1"/>
    </xf>
    <xf numFmtId="49" fontId="16" fillId="0" borderId="3" xfId="2" applyNumberFormat="1" applyFont="1" applyFill="1" applyBorder="1" applyAlignment="1">
      <alignment vertical="top" wrapText="1"/>
    </xf>
    <xf numFmtId="49" fontId="13" fillId="0" borderId="3" xfId="2" applyNumberFormat="1" applyFont="1" applyFill="1" applyBorder="1" applyAlignment="1">
      <alignment vertical="top" wrapText="1"/>
    </xf>
    <xf numFmtId="0" fontId="3" fillId="0" borderId="0" xfId="4" applyFont="1" applyFill="1"/>
    <xf numFmtId="49" fontId="4" fillId="0" borderId="3" xfId="1" quotePrefix="1" applyNumberFormat="1" applyFont="1" applyFill="1" applyBorder="1" applyAlignment="1">
      <alignment vertical="top" wrapText="1"/>
    </xf>
    <xf numFmtId="49" fontId="4" fillId="0" borderId="3" xfId="2" quotePrefix="1" applyNumberFormat="1" applyFont="1" applyFill="1" applyBorder="1" applyAlignment="1">
      <alignment vertical="top" wrapText="1"/>
    </xf>
    <xf numFmtId="0" fontId="13" fillId="0" borderId="0" xfId="4" applyFont="1" applyFill="1"/>
    <xf numFmtId="49" fontId="11" fillId="0" borderId="3" xfId="2" applyNumberFormat="1" applyFont="1" applyFill="1" applyBorder="1" applyAlignment="1">
      <alignment vertical="top" wrapText="1"/>
    </xf>
    <xf numFmtId="4" fontId="2" fillId="0" borderId="0" xfId="4" applyNumberFormat="1" applyFont="1" applyFill="1"/>
    <xf numFmtId="0" fontId="3" fillId="0" borderId="0" xfId="4" applyFont="1" applyFill="1" applyAlignment="1">
      <alignment horizontal="center" vertical="center" wrapText="1"/>
    </xf>
    <xf numFmtId="0" fontId="1" fillId="0" borderId="0" xfId="4" applyAlignment="1">
      <alignment wrapText="1"/>
    </xf>
    <xf numFmtId="0" fontId="2" fillId="0" borderId="0" xfId="4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9" fontId="9" fillId="0" borderId="4" xfId="6" applyNumberFormat="1" applyFont="1" applyFill="1" applyBorder="1" applyAlignment="1">
      <alignment horizontal="center" vertical="center" wrapText="1"/>
    </xf>
    <xf numFmtId="49" fontId="6" fillId="0" borderId="5" xfId="6" applyNumberFormat="1" applyFont="1" applyFill="1" applyBorder="1" applyAlignment="1">
      <alignment horizontal="center" vertical="center" wrapText="1"/>
    </xf>
    <xf numFmtId="49" fontId="6" fillId="0" borderId="6" xfId="6" applyNumberFormat="1" applyFont="1" applyFill="1" applyBorder="1" applyAlignment="1">
      <alignment horizontal="center" vertical="center" wrapText="1"/>
    </xf>
    <xf numFmtId="0" fontId="6" fillId="0" borderId="8" xfId="4" applyFont="1" applyBorder="1" applyAlignment="1">
      <alignment horizontal="center" vertical="center" wrapText="1"/>
    </xf>
    <xf numFmtId="0" fontId="6" fillId="0" borderId="9" xfId="4" applyFont="1" applyBorder="1" applyAlignment="1">
      <alignment horizontal="center" vertical="center" wrapText="1"/>
    </xf>
    <xf numFmtId="49" fontId="6" fillId="0" borderId="11" xfId="6" applyNumberFormat="1" applyFont="1" applyFill="1" applyBorder="1" applyAlignment="1">
      <alignment horizontal="center" vertical="center" wrapText="1"/>
    </xf>
    <xf numFmtId="0" fontId="6" fillId="0" borderId="12" xfId="4" applyFont="1" applyBorder="1" applyAlignment="1">
      <alignment horizontal="center" vertical="center" wrapText="1"/>
    </xf>
    <xf numFmtId="49" fontId="8" fillId="0" borderId="13" xfId="6" applyNumberFormat="1" applyFont="1" applyFill="1" applyBorder="1" applyAlignment="1">
      <alignment horizontal="right" vertical="center" wrapText="1"/>
    </xf>
    <xf numFmtId="164" fontId="13" fillId="0" borderId="14" xfId="1" applyNumberFormat="1" applyFont="1" applyFill="1" applyBorder="1" applyAlignment="1">
      <alignment vertical="top" wrapText="1"/>
    </xf>
    <xf numFmtId="164" fontId="14" fillId="0" borderId="14" xfId="1" applyNumberFormat="1" applyFont="1" applyFill="1" applyBorder="1" applyAlignment="1">
      <alignment vertical="top" wrapText="1"/>
    </xf>
    <xf numFmtId="164" fontId="15" fillId="0" borderId="14" xfId="1" applyNumberFormat="1" applyFont="1" applyFill="1" applyBorder="1" applyAlignment="1">
      <alignment vertical="top" wrapText="1"/>
    </xf>
    <xf numFmtId="164" fontId="15" fillId="0" borderId="14" xfId="2" applyNumberFormat="1" applyFont="1" applyFill="1" applyBorder="1" applyAlignment="1">
      <alignment vertical="top" wrapText="1"/>
    </xf>
    <xf numFmtId="164" fontId="14" fillId="0" borderId="14" xfId="2" applyNumberFormat="1" applyFont="1" applyFill="1" applyBorder="1" applyAlignment="1">
      <alignment vertical="top" wrapText="1"/>
    </xf>
    <xf numFmtId="164" fontId="13" fillId="0" borderId="14" xfId="2" applyNumberFormat="1" applyFont="1" applyFill="1" applyBorder="1" applyAlignment="1">
      <alignment vertical="top" wrapText="1"/>
    </xf>
    <xf numFmtId="164" fontId="11" fillId="0" borderId="14" xfId="2" applyNumberFormat="1" applyFont="1" applyFill="1" applyBorder="1" applyAlignment="1">
      <alignment vertical="top" wrapText="1"/>
    </xf>
    <xf numFmtId="49" fontId="6" fillId="0" borderId="15" xfId="6" applyNumberFormat="1" applyFont="1" applyFill="1" applyBorder="1" applyAlignment="1">
      <alignment horizontal="center" vertical="center" wrapText="1"/>
    </xf>
    <xf numFmtId="49" fontId="6" fillId="0" borderId="16" xfId="6" applyNumberFormat="1" applyFont="1" applyFill="1" applyBorder="1" applyAlignment="1">
      <alignment horizontal="center" vertical="center" wrapText="1"/>
    </xf>
    <xf numFmtId="4" fontId="10" fillId="0" borderId="17" xfId="6" applyNumberFormat="1" applyFont="1" applyFill="1" applyBorder="1" applyAlignment="1" applyProtection="1">
      <alignment horizontal="right" vertical="center" wrapText="1"/>
    </xf>
    <xf numFmtId="4" fontId="13" fillId="0" borderId="18" xfId="1" applyNumberFormat="1" applyFont="1" applyFill="1" applyBorder="1" applyAlignment="1">
      <alignment vertical="top" wrapText="1"/>
    </xf>
    <xf numFmtId="4" fontId="14" fillId="0" borderId="18" xfId="1" applyNumberFormat="1" applyFont="1" applyFill="1" applyBorder="1" applyAlignment="1">
      <alignment vertical="top" wrapText="1"/>
    </xf>
    <xf numFmtId="4" fontId="14" fillId="0" borderId="18" xfId="2" applyNumberFormat="1" applyFont="1" applyFill="1" applyBorder="1" applyAlignment="1">
      <alignment vertical="top" wrapText="1"/>
    </xf>
    <xf numFmtId="4" fontId="13" fillId="0" borderId="18" xfId="2" applyNumberFormat="1" applyFont="1" applyFill="1" applyBorder="1" applyAlignment="1">
      <alignment vertical="top" wrapText="1"/>
    </xf>
    <xf numFmtId="0" fontId="6" fillId="0" borderId="7" xfId="4" applyFont="1" applyBorder="1" applyAlignment="1">
      <alignment horizontal="center" vertical="center" wrapText="1"/>
    </xf>
    <xf numFmtId="49" fontId="6" fillId="0" borderId="8" xfId="6" applyNumberFormat="1" applyFont="1" applyFill="1" applyBorder="1" applyAlignment="1">
      <alignment horizontal="center" vertical="center" wrapText="1"/>
    </xf>
    <xf numFmtId="0" fontId="6" fillId="0" borderId="10" xfId="4" applyFont="1" applyFill="1" applyBorder="1" applyAlignment="1">
      <alignment horizontal="center" vertical="center" wrapText="1"/>
    </xf>
    <xf numFmtId="4" fontId="10" fillId="0" borderId="19" xfId="6" applyNumberFormat="1" applyFont="1" applyFill="1" applyBorder="1" applyAlignment="1" applyProtection="1">
      <alignment horizontal="right" vertical="center" wrapText="1"/>
    </xf>
    <xf numFmtId="4" fontId="10" fillId="0" borderId="20" xfId="6" applyNumberFormat="1" applyFont="1" applyFill="1" applyBorder="1" applyAlignment="1">
      <alignment horizontal="right" vertical="top" wrapText="1"/>
    </xf>
    <xf numFmtId="4" fontId="13" fillId="0" borderId="21" xfId="1" applyNumberFormat="1" applyFont="1" applyFill="1" applyBorder="1" applyAlignment="1">
      <alignment vertical="top" wrapText="1"/>
    </xf>
    <xf numFmtId="4" fontId="13" fillId="0" borderId="22" xfId="6" applyNumberFormat="1" applyFont="1" applyFill="1" applyBorder="1" applyAlignment="1">
      <alignment horizontal="right" vertical="top" wrapText="1"/>
    </xf>
    <xf numFmtId="4" fontId="14" fillId="0" borderId="21" xfId="1" applyNumberFormat="1" applyFont="1" applyFill="1" applyBorder="1" applyAlignment="1">
      <alignment vertical="top" wrapText="1"/>
    </xf>
    <xf numFmtId="4" fontId="15" fillId="0" borderId="22" xfId="6" applyNumberFormat="1" applyFont="1" applyFill="1" applyBorder="1" applyAlignment="1">
      <alignment horizontal="right" vertical="top" wrapText="1"/>
    </xf>
    <xf numFmtId="4" fontId="14" fillId="0" borderId="22" xfId="6" applyNumberFormat="1" applyFont="1" applyFill="1" applyBorder="1" applyAlignment="1">
      <alignment horizontal="right" vertical="top" wrapText="1"/>
    </xf>
    <xf numFmtId="4" fontId="14" fillId="0" borderId="21" xfId="2" applyNumberFormat="1" applyFont="1" applyFill="1" applyBorder="1" applyAlignment="1">
      <alignment vertical="top" wrapText="1"/>
    </xf>
    <xf numFmtId="4" fontId="13" fillId="0" borderId="21" xfId="2" applyNumberFormat="1" applyFont="1" applyFill="1" applyBorder="1" applyAlignment="1">
      <alignment vertical="top" wrapText="1"/>
    </xf>
    <xf numFmtId="4" fontId="14" fillId="0" borderId="8" xfId="4" applyNumberFormat="1" applyFont="1" applyFill="1" applyBorder="1" applyAlignment="1">
      <alignment vertical="top"/>
    </xf>
    <xf numFmtId="4" fontId="14" fillId="0" borderId="10" xfId="6" applyNumberFormat="1" applyFont="1" applyFill="1" applyBorder="1" applyAlignment="1">
      <alignment horizontal="right" vertical="top" wrapText="1"/>
    </xf>
    <xf numFmtId="0" fontId="6" fillId="0" borderId="11" xfId="4" applyFont="1" applyBorder="1" applyAlignment="1">
      <alignment horizontal="center" vertical="center" wrapText="1"/>
    </xf>
    <xf numFmtId="0" fontId="6" fillId="0" borderId="12" xfId="4" applyFont="1" applyFill="1" applyBorder="1" applyAlignment="1">
      <alignment horizontal="center" vertical="center" wrapText="1"/>
    </xf>
    <xf numFmtId="4" fontId="10" fillId="0" borderId="13" xfId="4" applyNumberFormat="1" applyFont="1" applyFill="1" applyBorder="1"/>
    <xf numFmtId="4" fontId="11" fillId="0" borderId="14" xfId="4" applyNumberFormat="1" applyFont="1" applyFill="1" applyBorder="1" applyAlignment="1">
      <alignment vertical="top"/>
    </xf>
    <xf numFmtId="4" fontId="2" fillId="0" borderId="14" xfId="4" applyNumberFormat="1" applyFont="1" applyFill="1" applyBorder="1" applyAlignment="1">
      <alignment vertical="top"/>
    </xf>
    <xf numFmtId="4" fontId="14" fillId="0" borderId="14" xfId="4" applyNumberFormat="1" applyFont="1" applyFill="1" applyBorder="1" applyAlignment="1">
      <alignment vertical="top"/>
    </xf>
    <xf numFmtId="4" fontId="13" fillId="0" borderId="14" xfId="4" applyNumberFormat="1" applyFont="1" applyFill="1" applyBorder="1" applyAlignment="1">
      <alignment vertical="top"/>
    </xf>
    <xf numFmtId="0" fontId="6" fillId="0" borderId="23" xfId="4" applyFont="1" applyFill="1" applyBorder="1" applyAlignment="1">
      <alignment horizontal="center" vertical="center" wrapText="1"/>
    </xf>
    <xf numFmtId="0" fontId="6" fillId="0" borderId="24" xfId="4" applyFont="1" applyBorder="1" applyAlignment="1">
      <alignment horizontal="center" vertical="center" wrapText="1"/>
    </xf>
    <xf numFmtId="0" fontId="6" fillId="0" borderId="25" xfId="4" applyFont="1" applyFill="1" applyBorder="1" applyAlignment="1">
      <alignment horizontal="center" vertical="center" wrapText="1"/>
    </xf>
    <xf numFmtId="0" fontId="6" fillId="0" borderId="26" xfId="4" applyFont="1" applyBorder="1" applyAlignment="1">
      <alignment horizontal="center" vertical="center" wrapText="1"/>
    </xf>
    <xf numFmtId="4" fontId="10" fillId="0" borderId="27" xfId="4" applyNumberFormat="1" applyFont="1" applyFill="1" applyBorder="1" applyAlignment="1">
      <alignment vertical="top"/>
    </xf>
    <xf numFmtId="4" fontId="13" fillId="0" borderId="28" xfId="4" applyNumberFormat="1" applyFont="1" applyFill="1" applyBorder="1" applyAlignment="1">
      <alignment vertical="top"/>
    </xf>
    <xf numFmtId="4" fontId="14" fillId="0" borderId="28" xfId="4" applyNumberFormat="1" applyFont="1" applyFill="1" applyBorder="1" applyAlignment="1">
      <alignment vertical="top"/>
    </xf>
    <xf numFmtId="4" fontId="14" fillId="0" borderId="26" xfId="4" applyNumberFormat="1" applyFont="1" applyFill="1" applyBorder="1" applyAlignment="1">
      <alignment vertical="top"/>
    </xf>
    <xf numFmtId="49" fontId="8" fillId="0" borderId="19" xfId="6" applyNumberFormat="1" applyFont="1" applyFill="1" applyBorder="1" applyAlignment="1">
      <alignment horizontal="center" vertical="center" wrapText="1"/>
    </xf>
    <xf numFmtId="4" fontId="10" fillId="0" borderId="29" xfId="4" applyNumberFormat="1" applyFont="1" applyFill="1" applyBorder="1" applyAlignment="1">
      <alignment vertical="top"/>
    </xf>
    <xf numFmtId="164" fontId="13" fillId="0" borderId="21" xfId="1" quotePrefix="1" applyNumberFormat="1" applyFont="1" applyFill="1" applyBorder="1" applyAlignment="1">
      <alignment vertical="top" wrapText="1"/>
    </xf>
    <xf numFmtId="4" fontId="13" fillId="0" borderId="30" xfId="4" applyNumberFormat="1" applyFont="1" applyFill="1" applyBorder="1" applyAlignment="1">
      <alignment vertical="top"/>
    </xf>
    <xf numFmtId="49" fontId="4" fillId="0" borderId="21" xfId="1" applyNumberFormat="1" applyFont="1" applyFill="1" applyBorder="1" applyAlignment="1">
      <alignment vertical="top" wrapText="1"/>
    </xf>
    <xf numFmtId="4" fontId="14" fillId="0" borderId="30" xfId="4" applyNumberFormat="1" applyFont="1" applyFill="1" applyBorder="1" applyAlignment="1">
      <alignment vertical="top"/>
    </xf>
    <xf numFmtId="164" fontId="4" fillId="0" borderId="21" xfId="1" quotePrefix="1" applyNumberFormat="1" applyFont="1" applyFill="1" applyBorder="1" applyAlignment="1">
      <alignment vertical="top" wrapText="1"/>
    </xf>
    <xf numFmtId="49" fontId="13" fillId="0" borderId="21" xfId="1" applyNumberFormat="1" applyFont="1" applyFill="1" applyBorder="1" applyAlignment="1">
      <alignment vertical="top" wrapText="1"/>
    </xf>
    <xf numFmtId="49" fontId="16" fillId="0" borderId="21" xfId="1" applyNumberFormat="1" applyFont="1" applyFill="1" applyBorder="1" applyAlignment="1">
      <alignment vertical="top" wrapText="1"/>
    </xf>
    <xf numFmtId="49" fontId="4" fillId="0" borderId="21" xfId="2" applyNumberFormat="1" applyFont="1" applyFill="1" applyBorder="1" applyAlignment="1">
      <alignment vertical="top" wrapText="1"/>
    </xf>
    <xf numFmtId="49" fontId="16" fillId="0" borderId="21" xfId="2" applyNumberFormat="1" applyFont="1" applyFill="1" applyBorder="1" applyAlignment="1">
      <alignment vertical="top" wrapText="1"/>
    </xf>
    <xf numFmtId="49" fontId="13" fillId="0" borderId="21" xfId="2" applyNumberFormat="1" applyFont="1" applyFill="1" applyBorder="1" applyAlignment="1">
      <alignment vertical="top" wrapText="1"/>
    </xf>
    <xf numFmtId="4" fontId="14" fillId="0" borderId="30" xfId="4" applyNumberFormat="1" applyFont="1" applyFill="1" applyBorder="1" applyAlignment="1">
      <alignment horizontal="center" vertical="top"/>
    </xf>
    <xf numFmtId="49" fontId="11" fillId="0" borderId="21" xfId="2" applyNumberFormat="1" applyFont="1" applyFill="1" applyBorder="1" applyAlignment="1">
      <alignment vertical="top" wrapText="1"/>
    </xf>
    <xf numFmtId="4" fontId="13" fillId="0" borderId="30" xfId="4" applyNumberFormat="1" applyFont="1" applyFill="1" applyBorder="1" applyAlignment="1">
      <alignment horizontal="center" vertical="top"/>
    </xf>
    <xf numFmtId="0" fontId="4" fillId="0" borderId="8" xfId="6" applyNumberFormat="1" applyFont="1" applyFill="1" applyBorder="1" applyAlignment="1">
      <alignment horizontal="left" vertical="top" wrapText="1"/>
    </xf>
    <xf numFmtId="49" fontId="4" fillId="0" borderId="9" xfId="4" applyNumberFormat="1" applyFont="1" applyFill="1" applyBorder="1" applyAlignment="1">
      <alignment vertical="top"/>
    </xf>
    <xf numFmtId="49" fontId="15" fillId="0" borderId="12" xfId="4" applyNumberFormat="1" applyFont="1" applyFill="1" applyBorder="1" applyAlignment="1">
      <alignment vertical="top" wrapText="1"/>
    </xf>
    <xf numFmtId="4" fontId="14" fillId="0" borderId="16" xfId="4" applyNumberFormat="1" applyFont="1" applyFill="1" applyBorder="1" applyAlignment="1">
      <alignment vertical="top"/>
    </xf>
    <xf numFmtId="4" fontId="14" fillId="0" borderId="12" xfId="4" applyNumberFormat="1" applyFont="1" applyFill="1" applyBorder="1" applyAlignment="1">
      <alignment vertical="top"/>
    </xf>
    <xf numFmtId="4" fontId="14" fillId="0" borderId="24" xfId="4" applyNumberFormat="1" applyFont="1" applyFill="1" applyBorder="1" applyAlignment="1">
      <alignment horizontal="center" vertical="top"/>
    </xf>
  </cellXfs>
  <cellStyles count="7">
    <cellStyle name="ЗГ1" xfId="1"/>
    <cellStyle name="ЗГ2" xfId="2"/>
    <cellStyle name="ЗГ3" xfId="3"/>
    <cellStyle name="Обычный" xfId="0" builtinId="0"/>
    <cellStyle name="Обычный 2" xfId="4"/>
    <cellStyle name="Обычный 3" xfId="5"/>
    <cellStyle name="ТЕКСТ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tabSelected="1"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E71" sqref="E71"/>
    </sheetView>
  </sheetViews>
  <sheetFormatPr defaultColWidth="10.83203125" defaultRowHeight="15.75" x14ac:dyDescent="0.25"/>
  <cols>
    <col min="1" max="1" width="5.5" style="1" customWidth="1"/>
    <col min="2" max="2" width="5.5" style="2" customWidth="1"/>
    <col min="3" max="3" width="58.83203125" style="2" customWidth="1"/>
    <col min="4" max="4" width="25.83203125" style="2" customWidth="1"/>
    <col min="5" max="5" width="10.1640625" style="2" customWidth="1"/>
    <col min="6" max="6" width="23.5" style="1" customWidth="1"/>
    <col min="7" max="7" width="10.1640625" style="1" customWidth="1"/>
    <col min="8" max="8" width="22.83203125" style="1" customWidth="1"/>
    <col min="9" max="9" width="10.83203125" style="1" customWidth="1"/>
    <col min="10" max="16384" width="10.83203125" style="1"/>
  </cols>
  <sheetData>
    <row r="1" spans="1:10" ht="12" customHeight="1" x14ac:dyDescent="0.25"/>
    <row r="2" spans="1:10" ht="48" customHeight="1" x14ac:dyDescent="0.25">
      <c r="A2" s="19" t="s">
        <v>98</v>
      </c>
      <c r="B2" s="20"/>
      <c r="C2" s="20"/>
      <c r="D2" s="20"/>
      <c r="E2" s="20"/>
      <c r="F2" s="20"/>
      <c r="G2" s="20"/>
      <c r="H2" s="20"/>
      <c r="I2" s="20"/>
      <c r="J2" s="3"/>
    </row>
    <row r="3" spans="1:10" ht="22.9" customHeight="1" thickBot="1" x14ac:dyDescent="0.3">
      <c r="A3" s="4"/>
      <c r="B3" s="4"/>
      <c r="C3" s="4"/>
      <c r="D3" s="4"/>
      <c r="E3" s="4"/>
      <c r="H3" s="21" t="s">
        <v>0</v>
      </c>
      <c r="I3" s="22"/>
    </row>
    <row r="4" spans="1:10" ht="34.9" customHeight="1" x14ac:dyDescent="0.25">
      <c r="A4" s="24" t="s">
        <v>1</v>
      </c>
      <c r="B4" s="25" t="s">
        <v>2</v>
      </c>
      <c r="C4" s="28" t="s">
        <v>3</v>
      </c>
      <c r="D4" s="24" t="s">
        <v>4</v>
      </c>
      <c r="E4" s="45"/>
      <c r="F4" s="38" t="s">
        <v>99</v>
      </c>
      <c r="G4" s="59"/>
      <c r="H4" s="68" t="s">
        <v>100</v>
      </c>
      <c r="I4" s="66" t="s">
        <v>5</v>
      </c>
    </row>
    <row r="5" spans="1:10" s="5" customFormat="1" ht="54" customHeight="1" thickBot="1" x14ac:dyDescent="0.3">
      <c r="A5" s="26"/>
      <c r="B5" s="27"/>
      <c r="C5" s="29"/>
      <c r="D5" s="46" t="s">
        <v>6</v>
      </c>
      <c r="E5" s="47" t="s">
        <v>7</v>
      </c>
      <c r="F5" s="39" t="s">
        <v>6</v>
      </c>
      <c r="G5" s="60" t="s">
        <v>7</v>
      </c>
      <c r="H5" s="69"/>
      <c r="I5" s="67"/>
    </row>
    <row r="6" spans="1:10" s="6" customFormat="1" ht="18.75" x14ac:dyDescent="0.25">
      <c r="A6" s="74"/>
      <c r="B6" s="23"/>
      <c r="C6" s="30" t="s">
        <v>8</v>
      </c>
      <c r="D6" s="48">
        <f>SUM(D7,D17,D19,D24,D34,D39,D43,D51,D55,D62,D68,D73,D77,D79)</f>
        <v>13163694143.23</v>
      </c>
      <c r="E6" s="49">
        <f>D6/D6*100</f>
        <v>100</v>
      </c>
      <c r="F6" s="40">
        <f>SUM(F7,F17,F19,F24,F34,F39,F43,F51,F55,F62,F68,F73,F77,F79)</f>
        <v>13973851122.219999</v>
      </c>
      <c r="G6" s="61">
        <f>F6/F6*100</f>
        <v>100</v>
      </c>
      <c r="H6" s="70">
        <f>F6-D6</f>
        <v>810156978.98999977</v>
      </c>
      <c r="I6" s="75">
        <f>F6/D6*100</f>
        <v>106.15448042300997</v>
      </c>
    </row>
    <row r="7" spans="1:10" s="6" customFormat="1" x14ac:dyDescent="0.25">
      <c r="A7" s="76" t="s">
        <v>9</v>
      </c>
      <c r="B7" s="7" t="s">
        <v>10</v>
      </c>
      <c r="C7" s="31" t="s">
        <v>11</v>
      </c>
      <c r="D7" s="50">
        <f>SUM(D8:D16)</f>
        <v>753978761.57000005</v>
      </c>
      <c r="E7" s="51">
        <f>D7/D$6*100</f>
        <v>5.727714069973028</v>
      </c>
      <c r="F7" s="41">
        <f>SUM(F8:F16)</f>
        <v>814863026.87</v>
      </c>
      <c r="G7" s="62">
        <f>F7/F$6*100</f>
        <v>5.8313418380010926</v>
      </c>
      <c r="H7" s="71">
        <f t="shared" ref="H7:H72" si="0">F7-D7</f>
        <v>60884265.299999952</v>
      </c>
      <c r="I7" s="77">
        <f t="shared" ref="I7:I72" si="1">F7/D7*100</f>
        <v>108.07506370248699</v>
      </c>
    </row>
    <row r="8" spans="1:10" ht="45" x14ac:dyDescent="0.25">
      <c r="A8" s="78" t="s">
        <v>9</v>
      </c>
      <c r="B8" s="8" t="s">
        <v>12</v>
      </c>
      <c r="C8" s="32" t="s">
        <v>13</v>
      </c>
      <c r="D8" s="52">
        <v>1630297.54</v>
      </c>
      <c r="E8" s="53">
        <f t="shared" ref="E8:E73" si="2">D8/D$6*100</f>
        <v>1.2384802641729952E-2</v>
      </c>
      <c r="F8" s="42">
        <v>1583873.69</v>
      </c>
      <c r="G8" s="63">
        <f t="shared" ref="G8:G73" si="3">F8/F$6*100</f>
        <v>1.1334553918936936E-2</v>
      </c>
      <c r="H8" s="72">
        <f>F8-D8</f>
        <v>-46423.850000000093</v>
      </c>
      <c r="I8" s="79">
        <f t="shared" si="1"/>
        <v>97.152430837870241</v>
      </c>
    </row>
    <row r="9" spans="1:10" ht="60" x14ac:dyDescent="0.25">
      <c r="A9" s="80" t="s">
        <v>9</v>
      </c>
      <c r="B9" s="8" t="s">
        <v>14</v>
      </c>
      <c r="C9" s="32" t="s">
        <v>15</v>
      </c>
      <c r="D9" s="52">
        <v>44907611.770000003</v>
      </c>
      <c r="E9" s="54">
        <f t="shared" si="2"/>
        <v>0.34114748703042214</v>
      </c>
      <c r="F9" s="42">
        <v>45517192.700000003</v>
      </c>
      <c r="G9" s="64">
        <f t="shared" si="3"/>
        <v>0.32573119823512742</v>
      </c>
      <c r="H9" s="72">
        <f t="shared" si="0"/>
        <v>609580.9299999997</v>
      </c>
      <c r="I9" s="79">
        <f t="shared" si="1"/>
        <v>101.35741115141469</v>
      </c>
    </row>
    <row r="10" spans="1:10" ht="60" x14ac:dyDescent="0.25">
      <c r="A10" s="80" t="s">
        <v>9</v>
      </c>
      <c r="B10" s="8" t="s">
        <v>16</v>
      </c>
      <c r="C10" s="32" t="s">
        <v>17</v>
      </c>
      <c r="D10" s="52">
        <v>367306558.93000001</v>
      </c>
      <c r="E10" s="54">
        <f t="shared" si="2"/>
        <v>2.7903000095068551</v>
      </c>
      <c r="F10" s="42">
        <v>378261207.5</v>
      </c>
      <c r="G10" s="64">
        <f t="shared" si="3"/>
        <v>2.7069216938952643</v>
      </c>
      <c r="H10" s="72">
        <f t="shared" si="0"/>
        <v>10954648.569999993</v>
      </c>
      <c r="I10" s="79">
        <f t="shared" si="1"/>
        <v>102.98242661440949</v>
      </c>
    </row>
    <row r="11" spans="1:10" x14ac:dyDescent="0.25">
      <c r="A11" s="78" t="s">
        <v>9</v>
      </c>
      <c r="B11" s="8" t="s">
        <v>18</v>
      </c>
      <c r="C11" s="33" t="s">
        <v>19</v>
      </c>
      <c r="D11" s="52">
        <v>29777296.129999999</v>
      </c>
      <c r="E11" s="54">
        <f t="shared" si="2"/>
        <v>0.22620774841775143</v>
      </c>
      <c r="F11" s="42">
        <v>39000611.380000003</v>
      </c>
      <c r="G11" s="64">
        <f t="shared" si="3"/>
        <v>0.27909708668632249</v>
      </c>
      <c r="H11" s="72">
        <f t="shared" si="0"/>
        <v>9223315.2500000037</v>
      </c>
      <c r="I11" s="79">
        <f t="shared" si="1"/>
        <v>130.97432087095277</v>
      </c>
    </row>
    <row r="12" spans="1:10" ht="45" x14ac:dyDescent="0.25">
      <c r="A12" s="78" t="s">
        <v>9</v>
      </c>
      <c r="B12" s="8" t="s">
        <v>20</v>
      </c>
      <c r="C12" s="32" t="s">
        <v>21</v>
      </c>
      <c r="D12" s="52">
        <v>77680860.920000002</v>
      </c>
      <c r="E12" s="54">
        <f t="shared" si="2"/>
        <v>0.59011444716641903</v>
      </c>
      <c r="F12" s="42">
        <v>85752057.25</v>
      </c>
      <c r="G12" s="64">
        <f t="shared" si="3"/>
        <v>0.61366087630377397</v>
      </c>
      <c r="H12" s="72">
        <f t="shared" si="0"/>
        <v>8071196.3299999982</v>
      </c>
      <c r="I12" s="79">
        <f t="shared" si="1"/>
        <v>110.390199380401</v>
      </c>
    </row>
    <row r="13" spans="1:10" x14ac:dyDescent="0.25">
      <c r="A13" s="78" t="s">
        <v>9</v>
      </c>
      <c r="B13" s="8" t="s">
        <v>22</v>
      </c>
      <c r="C13" s="33" t="s">
        <v>23</v>
      </c>
      <c r="D13" s="52">
        <v>13735573.970000001</v>
      </c>
      <c r="E13" s="54">
        <f t="shared" si="2"/>
        <v>0.10434437188032142</v>
      </c>
      <c r="F13" s="42">
        <v>15333852.83</v>
      </c>
      <c r="G13" s="64">
        <f t="shared" si="3"/>
        <v>0.10973247600740102</v>
      </c>
      <c r="H13" s="72">
        <f t="shared" si="0"/>
        <v>1598278.8599999994</v>
      </c>
      <c r="I13" s="79">
        <f t="shared" si="1"/>
        <v>111.63605440508577</v>
      </c>
    </row>
    <row r="14" spans="1:10" x14ac:dyDescent="0.25">
      <c r="A14" s="78" t="s">
        <v>9</v>
      </c>
      <c r="B14" s="8" t="s">
        <v>24</v>
      </c>
      <c r="C14" s="33" t="s">
        <v>25</v>
      </c>
      <c r="D14" s="52">
        <v>198096</v>
      </c>
      <c r="E14" s="54">
        <f t="shared" si="2"/>
        <v>1.5048663228162246E-3</v>
      </c>
      <c r="F14" s="42">
        <v>0</v>
      </c>
      <c r="G14" s="64">
        <f t="shared" si="3"/>
        <v>0</v>
      </c>
      <c r="H14" s="72">
        <f t="shared" si="0"/>
        <v>-198096</v>
      </c>
      <c r="I14" s="79">
        <f t="shared" si="1"/>
        <v>0</v>
      </c>
    </row>
    <row r="15" spans="1:10" x14ac:dyDescent="0.25">
      <c r="A15" s="78" t="s">
        <v>9</v>
      </c>
      <c r="B15" s="8" t="s">
        <v>81</v>
      </c>
      <c r="C15" s="33" t="s">
        <v>96</v>
      </c>
      <c r="D15" s="52">
        <v>504432.46</v>
      </c>
      <c r="E15" s="54">
        <f t="shared" si="2"/>
        <v>3.8319977242818747E-3</v>
      </c>
      <c r="F15" s="42">
        <v>296020</v>
      </c>
      <c r="G15" s="64">
        <f t="shared" si="3"/>
        <v>2.1183852426286038E-3</v>
      </c>
      <c r="H15" s="72">
        <f t="shared" si="0"/>
        <v>-208412.46000000002</v>
      </c>
      <c r="I15" s="79">
        <f t="shared" si="1"/>
        <v>58.683773046643353</v>
      </c>
    </row>
    <row r="16" spans="1:10" x14ac:dyDescent="0.25">
      <c r="A16" s="78" t="s">
        <v>9</v>
      </c>
      <c r="B16" s="9" t="s">
        <v>27</v>
      </c>
      <c r="C16" s="33" t="s">
        <v>28</v>
      </c>
      <c r="D16" s="52">
        <v>218238033.84999999</v>
      </c>
      <c r="E16" s="54">
        <f t="shared" si="2"/>
        <v>1.6578783392824297</v>
      </c>
      <c r="F16" s="42">
        <v>249118211.52000001</v>
      </c>
      <c r="G16" s="64">
        <f t="shared" si="3"/>
        <v>1.7827455677116379</v>
      </c>
      <c r="H16" s="72">
        <f t="shared" si="0"/>
        <v>30880177.670000017</v>
      </c>
      <c r="I16" s="79">
        <f t="shared" si="1"/>
        <v>114.14976900462028</v>
      </c>
    </row>
    <row r="17" spans="1:9" s="6" customFormat="1" x14ac:dyDescent="0.25">
      <c r="A17" s="81" t="s">
        <v>12</v>
      </c>
      <c r="B17" s="7" t="s">
        <v>10</v>
      </c>
      <c r="C17" s="31" t="s">
        <v>29</v>
      </c>
      <c r="D17" s="50">
        <f>SUM(D18:D18)</f>
        <v>2903450.33</v>
      </c>
      <c r="E17" s="51">
        <f t="shared" si="2"/>
        <v>2.2056500997428789E-2</v>
      </c>
      <c r="F17" s="41">
        <f>SUM(F18:F18)</f>
        <v>3233907</v>
      </c>
      <c r="G17" s="65">
        <f t="shared" si="3"/>
        <v>2.31425608568115E-2</v>
      </c>
      <c r="H17" s="71">
        <f t="shared" si="0"/>
        <v>330456.66999999993</v>
      </c>
      <c r="I17" s="77">
        <f t="shared" si="1"/>
        <v>111.381516211438</v>
      </c>
    </row>
    <row r="18" spans="1:9" x14ac:dyDescent="0.25">
      <c r="A18" s="82" t="s">
        <v>12</v>
      </c>
      <c r="B18" s="9" t="s">
        <v>14</v>
      </c>
      <c r="C18" s="32" t="s">
        <v>30</v>
      </c>
      <c r="D18" s="52">
        <v>2903450.33</v>
      </c>
      <c r="E18" s="54">
        <f t="shared" si="2"/>
        <v>2.2056500997428789E-2</v>
      </c>
      <c r="F18" s="42">
        <v>3233907</v>
      </c>
      <c r="G18" s="64">
        <f t="shared" si="3"/>
        <v>2.31425608568115E-2</v>
      </c>
      <c r="H18" s="72">
        <f t="shared" si="0"/>
        <v>330456.66999999993</v>
      </c>
      <c r="I18" s="79">
        <f t="shared" si="1"/>
        <v>111.381516211438</v>
      </c>
    </row>
    <row r="19" spans="1:9" s="6" customFormat="1" ht="28.5" x14ac:dyDescent="0.25">
      <c r="A19" s="81" t="s">
        <v>14</v>
      </c>
      <c r="B19" s="7" t="s">
        <v>10</v>
      </c>
      <c r="C19" s="31" t="s">
        <v>31</v>
      </c>
      <c r="D19" s="50">
        <f>SUM(D20:D23)</f>
        <v>103084418.59999999</v>
      </c>
      <c r="E19" s="51">
        <f t="shared" si="2"/>
        <v>0.7830964277836524</v>
      </c>
      <c r="F19" s="41">
        <f>SUM(F20:F23)</f>
        <v>115168396.47</v>
      </c>
      <c r="G19" s="65">
        <f t="shared" si="3"/>
        <v>0.82417077055350374</v>
      </c>
      <c r="H19" s="71">
        <f t="shared" si="0"/>
        <v>12083977.870000005</v>
      </c>
      <c r="I19" s="77">
        <f t="shared" si="1"/>
        <v>111.72240968529846</v>
      </c>
    </row>
    <row r="20" spans="1:9" x14ac:dyDescent="0.25">
      <c r="A20" s="83" t="s">
        <v>14</v>
      </c>
      <c r="B20" s="10" t="s">
        <v>16</v>
      </c>
      <c r="C20" s="34" t="s">
        <v>32</v>
      </c>
      <c r="D20" s="55">
        <v>11069944.789999999</v>
      </c>
      <c r="E20" s="54">
        <f t="shared" si="2"/>
        <v>8.4094515335523798E-2</v>
      </c>
      <c r="F20" s="43">
        <v>13537528.24</v>
      </c>
      <c r="G20" s="64">
        <f t="shared" si="3"/>
        <v>9.6877575992446369E-2</v>
      </c>
      <c r="H20" s="72">
        <f t="shared" si="0"/>
        <v>2467583.4500000011</v>
      </c>
      <c r="I20" s="79">
        <f t="shared" si="1"/>
        <v>122.290837911216</v>
      </c>
    </row>
    <row r="21" spans="1:9" ht="45" x14ac:dyDescent="0.25">
      <c r="A21" s="83" t="s">
        <v>14</v>
      </c>
      <c r="B21" s="10" t="s">
        <v>33</v>
      </c>
      <c r="C21" s="35" t="s">
        <v>34</v>
      </c>
      <c r="D21" s="55">
        <v>33347095.100000001</v>
      </c>
      <c r="E21" s="54">
        <f t="shared" si="2"/>
        <v>0.25332626796977192</v>
      </c>
      <c r="F21" s="43">
        <v>33480393.829999998</v>
      </c>
      <c r="G21" s="64">
        <f t="shared" si="3"/>
        <v>0.2395931768355711</v>
      </c>
      <c r="H21" s="72">
        <f t="shared" si="0"/>
        <v>133298.72999999672</v>
      </c>
      <c r="I21" s="79">
        <f t="shared" si="1"/>
        <v>100.39973115979149</v>
      </c>
    </row>
    <row r="22" spans="1:9" ht="18" customHeight="1" x14ac:dyDescent="0.25">
      <c r="A22" s="83" t="s">
        <v>14</v>
      </c>
      <c r="B22" s="10" t="s">
        <v>24</v>
      </c>
      <c r="C22" s="35" t="s">
        <v>35</v>
      </c>
      <c r="D22" s="55">
        <v>43940953.439999998</v>
      </c>
      <c r="E22" s="54">
        <f t="shared" si="2"/>
        <v>0.33380412034716361</v>
      </c>
      <c r="F22" s="43">
        <v>55204236.810000002</v>
      </c>
      <c r="G22" s="64">
        <f t="shared" si="3"/>
        <v>0.39505384970231316</v>
      </c>
      <c r="H22" s="72">
        <f t="shared" si="0"/>
        <v>11263283.370000005</v>
      </c>
      <c r="I22" s="79">
        <f t="shared" si="1"/>
        <v>125.63276963341194</v>
      </c>
    </row>
    <row r="23" spans="1:9" s="5" customFormat="1" ht="36" customHeight="1" x14ac:dyDescent="0.25">
      <c r="A23" s="84" t="s">
        <v>14</v>
      </c>
      <c r="B23" s="11" t="s">
        <v>36</v>
      </c>
      <c r="C23" s="35" t="s">
        <v>37</v>
      </c>
      <c r="D23" s="55">
        <v>14726425.27</v>
      </c>
      <c r="E23" s="54">
        <f t="shared" si="2"/>
        <v>0.11187152413119308</v>
      </c>
      <c r="F23" s="43">
        <v>12946237.59</v>
      </c>
      <c r="G23" s="64">
        <f t="shared" si="3"/>
        <v>9.2646168023173089E-2</v>
      </c>
      <c r="H23" s="72">
        <f t="shared" si="0"/>
        <v>-1780187.6799999997</v>
      </c>
      <c r="I23" s="79">
        <f t="shared" si="1"/>
        <v>87.911610269557301</v>
      </c>
    </row>
    <row r="24" spans="1:9" s="6" customFormat="1" x14ac:dyDescent="0.25">
      <c r="A24" s="85" t="s">
        <v>16</v>
      </c>
      <c r="B24" s="12" t="s">
        <v>10</v>
      </c>
      <c r="C24" s="36" t="s">
        <v>38</v>
      </c>
      <c r="D24" s="56">
        <f>SUM(D25:D33)</f>
        <v>2278591713.5700002</v>
      </c>
      <c r="E24" s="51">
        <f t="shared" si="2"/>
        <v>17.309667702526077</v>
      </c>
      <c r="F24" s="44">
        <f>SUM(F25:F33)</f>
        <v>3297137810.9000001</v>
      </c>
      <c r="G24" s="65">
        <f t="shared" si="3"/>
        <v>23.595054663615095</v>
      </c>
      <c r="H24" s="71">
        <f t="shared" si="0"/>
        <v>1018546097.3299999</v>
      </c>
      <c r="I24" s="77">
        <f t="shared" si="1"/>
        <v>144.70068469327421</v>
      </c>
    </row>
    <row r="25" spans="1:9" s="13" customFormat="1" x14ac:dyDescent="0.25">
      <c r="A25" s="84" t="s">
        <v>16</v>
      </c>
      <c r="B25" s="11" t="s">
        <v>9</v>
      </c>
      <c r="C25" s="35" t="s">
        <v>39</v>
      </c>
      <c r="D25" s="55">
        <v>51553339.039999999</v>
      </c>
      <c r="E25" s="54">
        <f t="shared" si="2"/>
        <v>0.39163276265054775</v>
      </c>
      <c r="F25" s="43">
        <v>54210573.090000004</v>
      </c>
      <c r="G25" s="64">
        <f t="shared" si="3"/>
        <v>0.3879429701651757</v>
      </c>
      <c r="H25" s="72">
        <f t="shared" si="0"/>
        <v>2657234.0500000045</v>
      </c>
      <c r="I25" s="79">
        <f t="shared" si="1"/>
        <v>105.15433936866489</v>
      </c>
    </row>
    <row r="26" spans="1:9" x14ac:dyDescent="0.25">
      <c r="A26" s="83" t="s">
        <v>16</v>
      </c>
      <c r="B26" s="10" t="s">
        <v>16</v>
      </c>
      <c r="C26" s="34" t="s">
        <v>40</v>
      </c>
      <c r="D26" s="55">
        <v>0</v>
      </c>
      <c r="E26" s="54">
        <f t="shared" si="2"/>
        <v>0</v>
      </c>
      <c r="F26" s="43">
        <v>1024667</v>
      </c>
      <c r="G26" s="64">
        <f t="shared" si="3"/>
        <v>7.3327459340873031E-3</v>
      </c>
      <c r="H26" s="72">
        <f t="shared" si="0"/>
        <v>1024667</v>
      </c>
      <c r="I26" s="86" t="s">
        <v>102</v>
      </c>
    </row>
    <row r="27" spans="1:9" x14ac:dyDescent="0.25">
      <c r="A27" s="83" t="s">
        <v>16</v>
      </c>
      <c r="B27" s="10" t="s">
        <v>18</v>
      </c>
      <c r="C27" s="34" t="s">
        <v>41</v>
      </c>
      <c r="D27" s="55">
        <v>379321393</v>
      </c>
      <c r="E27" s="54">
        <f t="shared" si="2"/>
        <v>2.8815725196341067</v>
      </c>
      <c r="F27" s="43">
        <v>724338501.62</v>
      </c>
      <c r="G27" s="64">
        <f t="shared" si="3"/>
        <v>5.1835281146528036</v>
      </c>
      <c r="H27" s="72">
        <f t="shared" si="0"/>
        <v>345017108.62</v>
      </c>
      <c r="I27" s="79">
        <f t="shared" si="1"/>
        <v>190.95640662165343</v>
      </c>
    </row>
    <row r="28" spans="1:9" x14ac:dyDescent="0.25">
      <c r="A28" s="83" t="s">
        <v>16</v>
      </c>
      <c r="B28" s="10" t="s">
        <v>20</v>
      </c>
      <c r="C28" s="34" t="s">
        <v>42</v>
      </c>
      <c r="D28" s="55">
        <v>26366416.899999999</v>
      </c>
      <c r="E28" s="54">
        <f t="shared" si="2"/>
        <v>0.20029648678490508</v>
      </c>
      <c r="F28" s="43">
        <v>1048073.43</v>
      </c>
      <c r="G28" s="64">
        <f t="shared" si="3"/>
        <v>7.5002475755122731E-3</v>
      </c>
      <c r="H28" s="72">
        <f t="shared" si="0"/>
        <v>-25318343.469999999</v>
      </c>
      <c r="I28" s="79">
        <f t="shared" si="1"/>
        <v>3.9750317002686857</v>
      </c>
    </row>
    <row r="29" spans="1:9" x14ac:dyDescent="0.25">
      <c r="A29" s="83" t="s">
        <v>16</v>
      </c>
      <c r="B29" s="10" t="s">
        <v>22</v>
      </c>
      <c r="C29" s="35" t="s">
        <v>43</v>
      </c>
      <c r="D29" s="55">
        <v>66544354.450000003</v>
      </c>
      <c r="E29" s="54">
        <f t="shared" si="2"/>
        <v>0.50551428592879699</v>
      </c>
      <c r="F29" s="43">
        <v>62119339.299999997</v>
      </c>
      <c r="G29" s="64">
        <f t="shared" si="3"/>
        <v>0.44453986776217502</v>
      </c>
      <c r="H29" s="72">
        <f t="shared" si="0"/>
        <v>-4425015.150000006</v>
      </c>
      <c r="I29" s="79">
        <f t="shared" si="1"/>
        <v>93.350277139851329</v>
      </c>
    </row>
    <row r="30" spans="1:9" x14ac:dyDescent="0.25">
      <c r="A30" s="83" t="s">
        <v>16</v>
      </c>
      <c r="B30" s="10" t="s">
        <v>44</v>
      </c>
      <c r="C30" s="34" t="s">
        <v>45</v>
      </c>
      <c r="D30" s="55">
        <v>63920309.840000004</v>
      </c>
      <c r="E30" s="54">
        <f t="shared" si="2"/>
        <v>0.4855803328799902</v>
      </c>
      <c r="F30" s="43">
        <v>246886230.34</v>
      </c>
      <c r="G30" s="64">
        <f t="shared" si="3"/>
        <v>1.7667730118250871</v>
      </c>
      <c r="H30" s="72">
        <f t="shared" si="0"/>
        <v>182965920.5</v>
      </c>
      <c r="I30" s="79">
        <f t="shared" si="1"/>
        <v>386.2406658509401</v>
      </c>
    </row>
    <row r="31" spans="1:9" x14ac:dyDescent="0.25">
      <c r="A31" s="83" t="s">
        <v>16</v>
      </c>
      <c r="B31" s="11" t="s">
        <v>33</v>
      </c>
      <c r="C31" s="35" t="s">
        <v>46</v>
      </c>
      <c r="D31" s="55">
        <v>1103692637.76</v>
      </c>
      <c r="E31" s="54">
        <f t="shared" si="2"/>
        <v>8.3843685955558431</v>
      </c>
      <c r="F31" s="43">
        <v>1745361507.4300001</v>
      </c>
      <c r="G31" s="64">
        <f t="shared" si="3"/>
        <v>12.490196812349593</v>
      </c>
      <c r="H31" s="72">
        <f t="shared" si="0"/>
        <v>641668869.67000008</v>
      </c>
      <c r="I31" s="79">
        <f t="shared" si="1"/>
        <v>158.13836639993355</v>
      </c>
    </row>
    <row r="32" spans="1:9" x14ac:dyDescent="0.25">
      <c r="A32" s="83" t="s">
        <v>16</v>
      </c>
      <c r="B32" s="11" t="s">
        <v>24</v>
      </c>
      <c r="C32" s="34" t="s">
        <v>47</v>
      </c>
      <c r="D32" s="55">
        <v>75496149.150000006</v>
      </c>
      <c r="E32" s="54">
        <f t="shared" si="2"/>
        <v>0.57351795270043693</v>
      </c>
      <c r="F32" s="43">
        <v>87080516.019999996</v>
      </c>
      <c r="G32" s="64">
        <f t="shared" si="3"/>
        <v>0.62316762400260695</v>
      </c>
      <c r="H32" s="72">
        <f t="shared" si="0"/>
        <v>11584366.86999999</v>
      </c>
      <c r="I32" s="79">
        <f t="shared" si="1"/>
        <v>115.34431490933865</v>
      </c>
    </row>
    <row r="33" spans="1:9" x14ac:dyDescent="0.25">
      <c r="A33" s="83" t="s">
        <v>16</v>
      </c>
      <c r="B33" s="11" t="s">
        <v>26</v>
      </c>
      <c r="C33" s="34" t="s">
        <v>48</v>
      </c>
      <c r="D33" s="55">
        <v>511697113.43000001</v>
      </c>
      <c r="E33" s="54">
        <f t="shared" si="2"/>
        <v>3.8871847663914494</v>
      </c>
      <c r="F33" s="43">
        <v>375068402.67000002</v>
      </c>
      <c r="G33" s="64">
        <f t="shared" si="3"/>
        <v>2.6840732693480538</v>
      </c>
      <c r="H33" s="72">
        <f t="shared" si="0"/>
        <v>-136628710.75999999</v>
      </c>
      <c r="I33" s="79">
        <f t="shared" si="1"/>
        <v>73.298909223045527</v>
      </c>
    </row>
    <row r="34" spans="1:9" s="6" customFormat="1" ht="28.5" x14ac:dyDescent="0.25">
      <c r="A34" s="81" t="s">
        <v>18</v>
      </c>
      <c r="B34" s="7" t="s">
        <v>10</v>
      </c>
      <c r="C34" s="31" t="s">
        <v>49</v>
      </c>
      <c r="D34" s="50">
        <f>SUM(D36:D38)+D35</f>
        <v>1229269662.2199998</v>
      </c>
      <c r="E34" s="51">
        <f t="shared" si="2"/>
        <v>9.3383335167522485</v>
      </c>
      <c r="F34" s="41">
        <f>SUM(F36:F38)+F35</f>
        <v>1351257108.5</v>
      </c>
      <c r="G34" s="65">
        <f t="shared" si="3"/>
        <v>9.6698977016532606</v>
      </c>
      <c r="H34" s="71">
        <f t="shared" si="0"/>
        <v>121987446.28000021</v>
      </c>
      <c r="I34" s="77">
        <f t="shared" si="1"/>
        <v>109.92357088351932</v>
      </c>
    </row>
    <row r="35" spans="1:9" x14ac:dyDescent="0.25">
      <c r="A35" s="83" t="s">
        <v>18</v>
      </c>
      <c r="B35" s="11" t="s">
        <v>9</v>
      </c>
      <c r="C35" s="32" t="s">
        <v>50</v>
      </c>
      <c r="D35" s="52">
        <v>453844048.88999999</v>
      </c>
      <c r="E35" s="54">
        <f t="shared" si="2"/>
        <v>3.4476951830684168</v>
      </c>
      <c r="F35" s="42">
        <v>596329072.74000001</v>
      </c>
      <c r="G35" s="64">
        <f t="shared" si="3"/>
        <v>4.2674640478441166</v>
      </c>
      <c r="H35" s="72">
        <f t="shared" si="0"/>
        <v>142485023.85000002</v>
      </c>
      <c r="I35" s="79">
        <f t="shared" si="1"/>
        <v>131.39515086701837</v>
      </c>
    </row>
    <row r="36" spans="1:9" x14ac:dyDescent="0.25">
      <c r="A36" s="82" t="s">
        <v>18</v>
      </c>
      <c r="B36" s="9" t="s">
        <v>12</v>
      </c>
      <c r="C36" s="32" t="s">
        <v>51</v>
      </c>
      <c r="D36" s="52">
        <v>445924988.08999997</v>
      </c>
      <c r="E36" s="54">
        <f t="shared" si="2"/>
        <v>3.3875368360737568</v>
      </c>
      <c r="F36" s="42">
        <v>466813117.5</v>
      </c>
      <c r="G36" s="64">
        <f t="shared" si="3"/>
        <v>3.3406189418872119</v>
      </c>
      <c r="H36" s="72">
        <f t="shared" si="0"/>
        <v>20888129.410000026</v>
      </c>
      <c r="I36" s="79">
        <f t="shared" si="1"/>
        <v>104.68422491851572</v>
      </c>
    </row>
    <row r="37" spans="1:9" x14ac:dyDescent="0.25">
      <c r="A37" s="82" t="s">
        <v>18</v>
      </c>
      <c r="B37" s="9" t="s">
        <v>14</v>
      </c>
      <c r="C37" s="32" t="s">
        <v>52</v>
      </c>
      <c r="D37" s="52">
        <v>279140688.48000002</v>
      </c>
      <c r="E37" s="54">
        <f t="shared" si="2"/>
        <v>2.120534596464779</v>
      </c>
      <c r="F37" s="42">
        <v>231905579.88999999</v>
      </c>
      <c r="G37" s="64">
        <f t="shared" si="3"/>
        <v>1.6595681309445467</v>
      </c>
      <c r="H37" s="72">
        <f t="shared" si="0"/>
        <v>-47235108.590000033</v>
      </c>
      <c r="I37" s="79">
        <f t="shared" si="1"/>
        <v>83.07838644118543</v>
      </c>
    </row>
    <row r="38" spans="1:9" ht="30" x14ac:dyDescent="0.25">
      <c r="A38" s="83" t="s">
        <v>18</v>
      </c>
      <c r="B38" s="11" t="s">
        <v>18</v>
      </c>
      <c r="C38" s="33" t="s">
        <v>53</v>
      </c>
      <c r="D38" s="52">
        <v>50359936.759999998</v>
      </c>
      <c r="E38" s="54">
        <f t="shared" si="2"/>
        <v>0.38256690114529723</v>
      </c>
      <c r="F38" s="42">
        <v>56209338.369999997</v>
      </c>
      <c r="G38" s="64">
        <f t="shared" si="3"/>
        <v>0.40224658097738575</v>
      </c>
      <c r="H38" s="72">
        <f t="shared" si="0"/>
        <v>5849401.6099999994</v>
      </c>
      <c r="I38" s="79">
        <f t="shared" si="1"/>
        <v>111.61518855330668</v>
      </c>
    </row>
    <row r="39" spans="1:9" s="6" customFormat="1" x14ac:dyDescent="0.25">
      <c r="A39" s="81" t="s">
        <v>20</v>
      </c>
      <c r="B39" s="7" t="s">
        <v>10</v>
      </c>
      <c r="C39" s="31" t="s">
        <v>54</v>
      </c>
      <c r="D39" s="56">
        <f>SUM(D40:D42)</f>
        <v>6045445.1499999994</v>
      </c>
      <c r="E39" s="51">
        <f t="shared" si="2"/>
        <v>4.5925141409557377E-2</v>
      </c>
      <c r="F39" s="44">
        <f>SUM(F40:F42)</f>
        <v>5850370.1400000006</v>
      </c>
      <c r="G39" s="65">
        <f t="shared" si="3"/>
        <v>4.1866555531690559E-2</v>
      </c>
      <c r="H39" s="71">
        <f t="shared" si="0"/>
        <v>-195075.00999999885</v>
      </c>
      <c r="I39" s="77">
        <f t="shared" si="1"/>
        <v>96.773190308409312</v>
      </c>
    </row>
    <row r="40" spans="1:9" s="5" customFormat="1" x14ac:dyDescent="0.25">
      <c r="A40" s="82" t="s">
        <v>20</v>
      </c>
      <c r="B40" s="9" t="s">
        <v>9</v>
      </c>
      <c r="C40" s="32" t="s">
        <v>55</v>
      </c>
      <c r="D40" s="55">
        <v>193511.55</v>
      </c>
      <c r="E40" s="54">
        <f t="shared" si="2"/>
        <v>1.4700398527530488E-3</v>
      </c>
      <c r="F40" s="43">
        <v>275828.3</v>
      </c>
      <c r="G40" s="64">
        <f t="shared" si="3"/>
        <v>1.9738889271648376E-3</v>
      </c>
      <c r="H40" s="72">
        <f t="shared" si="0"/>
        <v>82316.75</v>
      </c>
      <c r="I40" s="79">
        <f t="shared" si="1"/>
        <v>142.53841695754076</v>
      </c>
    </row>
    <row r="41" spans="1:9" ht="30" x14ac:dyDescent="0.25">
      <c r="A41" s="83" t="s">
        <v>20</v>
      </c>
      <c r="B41" s="11" t="s">
        <v>14</v>
      </c>
      <c r="C41" s="35" t="s">
        <v>56</v>
      </c>
      <c r="D41" s="55">
        <v>5646309.8799999999</v>
      </c>
      <c r="E41" s="54">
        <f t="shared" si="2"/>
        <v>4.2893049766762163E-2</v>
      </c>
      <c r="F41" s="43">
        <v>3121514.12</v>
      </c>
      <c r="G41" s="64">
        <f t="shared" si="3"/>
        <v>2.2338252302090442E-2</v>
      </c>
      <c r="H41" s="72">
        <f t="shared" si="0"/>
        <v>-2524795.7599999998</v>
      </c>
      <c r="I41" s="79">
        <f t="shared" si="1"/>
        <v>55.284144624382535</v>
      </c>
    </row>
    <row r="42" spans="1:9" ht="30" x14ac:dyDescent="0.25">
      <c r="A42" s="83" t="s">
        <v>20</v>
      </c>
      <c r="B42" s="11" t="s">
        <v>18</v>
      </c>
      <c r="C42" s="34" t="s">
        <v>57</v>
      </c>
      <c r="D42" s="55">
        <v>205623.72</v>
      </c>
      <c r="E42" s="54">
        <f t="shared" si="2"/>
        <v>1.5620517900421661E-3</v>
      </c>
      <c r="F42" s="43">
        <v>2453027.7200000002</v>
      </c>
      <c r="G42" s="64">
        <f t="shared" si="3"/>
        <v>1.7554414302435279E-2</v>
      </c>
      <c r="H42" s="72">
        <f t="shared" si="0"/>
        <v>2247404</v>
      </c>
      <c r="I42" s="79">
        <f t="shared" si="1"/>
        <v>1192.9692352613795</v>
      </c>
    </row>
    <row r="43" spans="1:9" s="6" customFormat="1" x14ac:dyDescent="0.25">
      <c r="A43" s="81" t="s">
        <v>22</v>
      </c>
      <c r="B43" s="7" t="s">
        <v>10</v>
      </c>
      <c r="C43" s="31" t="s">
        <v>58</v>
      </c>
      <c r="D43" s="50">
        <f>SUM(D44:D50)</f>
        <v>3219558768.3600001</v>
      </c>
      <c r="E43" s="51">
        <f t="shared" si="2"/>
        <v>24.457866715292816</v>
      </c>
      <c r="F43" s="41">
        <f>SUM(F44:F50)</f>
        <v>3143922466.730001</v>
      </c>
      <c r="G43" s="65">
        <f t="shared" si="3"/>
        <v>22.498611436691277</v>
      </c>
      <c r="H43" s="71">
        <f t="shared" si="0"/>
        <v>-75636301.629999161</v>
      </c>
      <c r="I43" s="77">
        <f t="shared" si="1"/>
        <v>97.650724615642687</v>
      </c>
    </row>
    <row r="44" spans="1:9" x14ac:dyDescent="0.25">
      <c r="A44" s="78" t="s">
        <v>22</v>
      </c>
      <c r="B44" s="14" t="s">
        <v>9</v>
      </c>
      <c r="C44" s="33" t="s">
        <v>59</v>
      </c>
      <c r="D44" s="52">
        <v>876481916.01999998</v>
      </c>
      <c r="E44" s="54">
        <f t="shared" si="2"/>
        <v>6.6583278712136345</v>
      </c>
      <c r="F44" s="42">
        <v>840338647.54999995</v>
      </c>
      <c r="G44" s="64">
        <f t="shared" si="3"/>
        <v>6.013651070131746</v>
      </c>
      <c r="H44" s="72">
        <f t="shared" si="0"/>
        <v>-36143268.470000029</v>
      </c>
      <c r="I44" s="79">
        <f t="shared" si="1"/>
        <v>95.876324678309132</v>
      </c>
    </row>
    <row r="45" spans="1:9" x14ac:dyDescent="0.25">
      <c r="A45" s="78" t="s">
        <v>22</v>
      </c>
      <c r="B45" s="14" t="s">
        <v>12</v>
      </c>
      <c r="C45" s="33" t="s">
        <v>60</v>
      </c>
      <c r="D45" s="52">
        <v>1857114498.1900001</v>
      </c>
      <c r="E45" s="54">
        <f t="shared" si="2"/>
        <v>14.107852081515443</v>
      </c>
      <c r="F45" s="42">
        <v>1487859204.46</v>
      </c>
      <c r="G45" s="64">
        <f t="shared" si="3"/>
        <v>10.647452813449085</v>
      </c>
      <c r="H45" s="72">
        <f t="shared" si="0"/>
        <v>-369255293.73000002</v>
      </c>
      <c r="I45" s="79">
        <f t="shared" si="1"/>
        <v>80.116719023523459</v>
      </c>
    </row>
    <row r="46" spans="1:9" x14ac:dyDescent="0.25">
      <c r="A46" s="78" t="s">
        <v>22</v>
      </c>
      <c r="B46" s="14" t="s">
        <v>14</v>
      </c>
      <c r="C46" s="33" t="s">
        <v>101</v>
      </c>
      <c r="D46" s="52">
        <v>0</v>
      </c>
      <c r="E46" s="54">
        <f t="shared" si="2"/>
        <v>0</v>
      </c>
      <c r="F46" s="42">
        <v>324693065.75999999</v>
      </c>
      <c r="G46" s="64">
        <f t="shared" si="3"/>
        <v>2.3235761059719704</v>
      </c>
      <c r="H46" s="72">
        <f t="shared" si="0"/>
        <v>324693065.75999999</v>
      </c>
      <c r="I46" s="79"/>
    </row>
    <row r="47" spans="1:9" x14ac:dyDescent="0.25">
      <c r="A47" s="78" t="s">
        <v>22</v>
      </c>
      <c r="B47" s="14" t="s">
        <v>16</v>
      </c>
      <c r="C47" s="33" t="s">
        <v>61</v>
      </c>
      <c r="D47" s="52">
        <v>263953994.30000001</v>
      </c>
      <c r="E47" s="54">
        <f t="shared" si="2"/>
        <v>2.0051665697181957</v>
      </c>
      <c r="F47" s="42">
        <v>274992973.14999998</v>
      </c>
      <c r="G47" s="64">
        <f t="shared" si="3"/>
        <v>1.9679111416374697</v>
      </c>
      <c r="H47" s="72">
        <f t="shared" si="0"/>
        <v>11038978.849999964</v>
      </c>
      <c r="I47" s="79">
        <f t="shared" si="1"/>
        <v>104.18216018260118</v>
      </c>
    </row>
    <row r="48" spans="1:9" ht="30" x14ac:dyDescent="0.25">
      <c r="A48" s="78" t="s">
        <v>22</v>
      </c>
      <c r="B48" s="14" t="s">
        <v>18</v>
      </c>
      <c r="C48" s="32" t="s">
        <v>62</v>
      </c>
      <c r="D48" s="52">
        <v>24813576.460000001</v>
      </c>
      <c r="E48" s="54">
        <f t="shared" si="2"/>
        <v>0.1885000987565596</v>
      </c>
      <c r="F48" s="42">
        <v>26008332.149999999</v>
      </c>
      <c r="G48" s="64">
        <f t="shared" si="3"/>
        <v>0.18612143440288853</v>
      </c>
      <c r="H48" s="72">
        <f t="shared" si="0"/>
        <v>1194755.6899999976</v>
      </c>
      <c r="I48" s="79">
        <f t="shared" si="1"/>
        <v>104.81492739237315</v>
      </c>
    </row>
    <row r="49" spans="1:9" x14ac:dyDescent="0.25">
      <c r="A49" s="78" t="s">
        <v>22</v>
      </c>
      <c r="B49" s="8" t="s">
        <v>22</v>
      </c>
      <c r="C49" s="33" t="s">
        <v>63</v>
      </c>
      <c r="D49" s="52">
        <v>32187805.75</v>
      </c>
      <c r="E49" s="54">
        <f t="shared" si="2"/>
        <v>0.24451955051351579</v>
      </c>
      <c r="F49" s="42">
        <v>21277004.010000002</v>
      </c>
      <c r="G49" s="64">
        <f t="shared" si="3"/>
        <v>0.15226299338603347</v>
      </c>
      <c r="H49" s="72">
        <f t="shared" si="0"/>
        <v>-10910801.739999998</v>
      </c>
      <c r="I49" s="79">
        <f t="shared" si="1"/>
        <v>66.102685517791159</v>
      </c>
    </row>
    <row r="50" spans="1:9" x14ac:dyDescent="0.25">
      <c r="A50" s="78" t="s">
        <v>22</v>
      </c>
      <c r="B50" s="8" t="s">
        <v>33</v>
      </c>
      <c r="C50" s="33" t="s">
        <v>64</v>
      </c>
      <c r="D50" s="52">
        <v>165006977.63999999</v>
      </c>
      <c r="E50" s="54">
        <f t="shared" si="2"/>
        <v>1.2535005435754671</v>
      </c>
      <c r="F50" s="42">
        <v>168753239.65000001</v>
      </c>
      <c r="G50" s="64">
        <f t="shared" si="3"/>
        <v>1.2076358777120741</v>
      </c>
      <c r="H50" s="72">
        <f t="shared" si="0"/>
        <v>3746262.0100000203</v>
      </c>
      <c r="I50" s="79">
        <f t="shared" si="1"/>
        <v>102.27036581336175</v>
      </c>
    </row>
    <row r="51" spans="1:9" s="6" customFormat="1" ht="18.75" customHeight="1" x14ac:dyDescent="0.25">
      <c r="A51" s="81" t="s">
        <v>44</v>
      </c>
      <c r="B51" s="7" t="s">
        <v>10</v>
      </c>
      <c r="C51" s="31" t="s">
        <v>65</v>
      </c>
      <c r="D51" s="50">
        <f>SUM(D52:D54)</f>
        <v>498403379.99000001</v>
      </c>
      <c r="E51" s="51">
        <f t="shared" si="2"/>
        <v>3.7861969031415512</v>
      </c>
      <c r="F51" s="41">
        <f>SUM(F52:F54)</f>
        <v>409377395.32000005</v>
      </c>
      <c r="G51" s="65">
        <f t="shared" si="3"/>
        <v>2.9295960844254583</v>
      </c>
      <c r="H51" s="71">
        <f t="shared" si="0"/>
        <v>-89025984.669999957</v>
      </c>
      <c r="I51" s="77">
        <f t="shared" si="1"/>
        <v>82.137764661269713</v>
      </c>
    </row>
    <row r="52" spans="1:9" x14ac:dyDescent="0.25">
      <c r="A52" s="83" t="s">
        <v>44</v>
      </c>
      <c r="B52" s="14" t="s">
        <v>9</v>
      </c>
      <c r="C52" s="34" t="s">
        <v>66</v>
      </c>
      <c r="D52" s="55">
        <v>466757104.55000001</v>
      </c>
      <c r="E52" s="54">
        <f t="shared" si="2"/>
        <v>3.5457911697990196</v>
      </c>
      <c r="F52" s="43">
        <v>375550227.60000002</v>
      </c>
      <c r="G52" s="64">
        <f t="shared" si="3"/>
        <v>2.6875213161734122</v>
      </c>
      <c r="H52" s="72">
        <f t="shared" si="0"/>
        <v>-91206876.949999988</v>
      </c>
      <c r="I52" s="79">
        <f t="shared" si="1"/>
        <v>80.459456093778698</v>
      </c>
    </row>
    <row r="53" spans="1:9" x14ac:dyDescent="0.25">
      <c r="A53" s="83" t="s">
        <v>44</v>
      </c>
      <c r="B53" s="14" t="s">
        <v>12</v>
      </c>
      <c r="C53" s="34" t="s">
        <v>97</v>
      </c>
      <c r="D53" s="55">
        <v>450786.11</v>
      </c>
      <c r="E53" s="54">
        <f t="shared" si="2"/>
        <v>3.4244650862830651E-3</v>
      </c>
      <c r="F53" s="43">
        <v>137040.04999999999</v>
      </c>
      <c r="G53" s="64">
        <f t="shared" si="3"/>
        <v>9.8068920873280846E-4</v>
      </c>
      <c r="H53" s="72">
        <f t="shared" si="0"/>
        <v>-313746.06</v>
      </c>
      <c r="I53" s="79">
        <f t="shared" si="1"/>
        <v>30.400237931022318</v>
      </c>
    </row>
    <row r="54" spans="1:9" ht="30" x14ac:dyDescent="0.25">
      <c r="A54" s="83" t="s">
        <v>44</v>
      </c>
      <c r="B54" s="8" t="s">
        <v>16</v>
      </c>
      <c r="C54" s="35" t="s">
        <v>67</v>
      </c>
      <c r="D54" s="55">
        <v>31195489.329999998</v>
      </c>
      <c r="E54" s="54">
        <f t="shared" si="2"/>
        <v>0.23698126825624882</v>
      </c>
      <c r="F54" s="43">
        <v>33690127.670000002</v>
      </c>
      <c r="G54" s="64">
        <f t="shared" si="3"/>
        <v>0.24109407904331326</v>
      </c>
      <c r="H54" s="72">
        <f t="shared" si="0"/>
        <v>2494638.3400000036</v>
      </c>
      <c r="I54" s="79">
        <f t="shared" si="1"/>
        <v>107.99679182336457</v>
      </c>
    </row>
    <row r="55" spans="1:9" s="6" customFormat="1" x14ac:dyDescent="0.25">
      <c r="A55" s="81" t="s">
        <v>33</v>
      </c>
      <c r="B55" s="7" t="s">
        <v>10</v>
      </c>
      <c r="C55" s="31" t="s">
        <v>68</v>
      </c>
      <c r="D55" s="50">
        <f>SUM(D56:D61)</f>
        <v>2218206069.1799998</v>
      </c>
      <c r="E55" s="51">
        <f t="shared" si="2"/>
        <v>16.850938992082316</v>
      </c>
      <c r="F55" s="41">
        <f>SUM(F56:F61)</f>
        <v>1179842188.0799999</v>
      </c>
      <c r="G55" s="65">
        <f t="shared" si="3"/>
        <v>8.4432142418056664</v>
      </c>
      <c r="H55" s="71">
        <f t="shared" si="0"/>
        <v>-1038363881.0999999</v>
      </c>
      <c r="I55" s="77">
        <f t="shared" si="1"/>
        <v>53.189025333257248</v>
      </c>
    </row>
    <row r="56" spans="1:9" x14ac:dyDescent="0.25">
      <c r="A56" s="83" t="s">
        <v>33</v>
      </c>
      <c r="B56" s="15" t="s">
        <v>9</v>
      </c>
      <c r="C56" s="35" t="s">
        <v>69</v>
      </c>
      <c r="D56" s="55">
        <v>225176589.58000001</v>
      </c>
      <c r="E56" s="54">
        <f t="shared" si="2"/>
        <v>1.7105881307323358</v>
      </c>
      <c r="F56" s="43">
        <v>181375154.49000001</v>
      </c>
      <c r="G56" s="64">
        <f t="shared" si="3"/>
        <v>1.2979611196915719</v>
      </c>
      <c r="H56" s="72">
        <f t="shared" si="0"/>
        <v>-43801435.090000004</v>
      </c>
      <c r="I56" s="79">
        <f t="shared" si="1"/>
        <v>80.54796230296472</v>
      </c>
    </row>
    <row r="57" spans="1:9" x14ac:dyDescent="0.25">
      <c r="A57" s="83" t="s">
        <v>33</v>
      </c>
      <c r="B57" s="11" t="s">
        <v>12</v>
      </c>
      <c r="C57" s="35" t="s">
        <v>70</v>
      </c>
      <c r="D57" s="55">
        <v>114707082.56</v>
      </c>
      <c r="E57" s="54">
        <f t="shared" si="2"/>
        <v>0.8713897581629324</v>
      </c>
      <c r="F57" s="43">
        <v>106649204.98999999</v>
      </c>
      <c r="G57" s="64">
        <f t="shared" si="3"/>
        <v>0.76320553337236963</v>
      </c>
      <c r="H57" s="72">
        <f t="shared" si="0"/>
        <v>-8057877.5700000077</v>
      </c>
      <c r="I57" s="79">
        <f t="shared" si="1"/>
        <v>92.975257159221044</v>
      </c>
    </row>
    <row r="58" spans="1:9" x14ac:dyDescent="0.25">
      <c r="A58" s="83" t="s">
        <v>33</v>
      </c>
      <c r="B58" s="11" t="s">
        <v>16</v>
      </c>
      <c r="C58" s="35" t="s">
        <v>71</v>
      </c>
      <c r="D58" s="55">
        <v>10530842.41</v>
      </c>
      <c r="E58" s="54">
        <f t="shared" si="2"/>
        <v>7.9999142303195658E-2</v>
      </c>
      <c r="F58" s="43">
        <v>22904108.109999999</v>
      </c>
      <c r="G58" s="64">
        <f t="shared" si="3"/>
        <v>0.1639069137754007</v>
      </c>
      <c r="H58" s="72">
        <f t="shared" si="0"/>
        <v>12373265.699999999</v>
      </c>
      <c r="I58" s="79">
        <f t="shared" si="1"/>
        <v>217.49549768450098</v>
      </c>
    </row>
    <row r="59" spans="1:9" x14ac:dyDescent="0.25">
      <c r="A59" s="83" t="s">
        <v>33</v>
      </c>
      <c r="B59" s="11" t="s">
        <v>18</v>
      </c>
      <c r="C59" s="35" t="s">
        <v>72</v>
      </c>
      <c r="D59" s="55">
        <v>20946683.989999998</v>
      </c>
      <c r="E59" s="54">
        <f t="shared" si="2"/>
        <v>0.15912466335122757</v>
      </c>
      <c r="F59" s="43">
        <v>27515587.690000001</v>
      </c>
      <c r="G59" s="64">
        <f t="shared" si="3"/>
        <v>0.19690769172606334</v>
      </c>
      <c r="H59" s="72">
        <f t="shared" si="0"/>
        <v>6568903.700000003</v>
      </c>
      <c r="I59" s="79">
        <f t="shared" si="1"/>
        <v>131.36011267051154</v>
      </c>
    </row>
    <row r="60" spans="1:9" ht="30" x14ac:dyDescent="0.25">
      <c r="A60" s="83" t="s">
        <v>33</v>
      </c>
      <c r="B60" s="11" t="s">
        <v>20</v>
      </c>
      <c r="C60" s="35" t="s">
        <v>73</v>
      </c>
      <c r="D60" s="55">
        <v>14813070.32</v>
      </c>
      <c r="E60" s="54">
        <f t="shared" si="2"/>
        <v>0.11252973640091954</v>
      </c>
      <c r="F60" s="43">
        <v>28819598.84</v>
      </c>
      <c r="G60" s="64">
        <f t="shared" si="3"/>
        <v>0.20623948679525853</v>
      </c>
      <c r="H60" s="72">
        <f t="shared" si="0"/>
        <v>14006528.52</v>
      </c>
      <c r="I60" s="79">
        <f t="shared" si="1"/>
        <v>194.55520170648862</v>
      </c>
    </row>
    <row r="61" spans="1:9" x14ac:dyDescent="0.25">
      <c r="A61" s="83" t="s">
        <v>33</v>
      </c>
      <c r="B61" s="11" t="s">
        <v>33</v>
      </c>
      <c r="C61" s="35" t="s">
        <v>74</v>
      </c>
      <c r="D61" s="55">
        <v>1832031800.3199999</v>
      </c>
      <c r="E61" s="54">
        <f t="shared" si="2"/>
        <v>13.917307561131704</v>
      </c>
      <c r="F61" s="43">
        <v>812578533.96000004</v>
      </c>
      <c r="G61" s="64">
        <f t="shared" si="3"/>
        <v>5.8149934964450036</v>
      </c>
      <c r="H61" s="72">
        <f t="shared" si="0"/>
        <v>-1019453266.3599999</v>
      </c>
      <c r="I61" s="79">
        <f t="shared" si="1"/>
        <v>44.353953562272629</v>
      </c>
    </row>
    <row r="62" spans="1:9" s="6" customFormat="1" x14ac:dyDescent="0.25">
      <c r="A62" s="81" t="s">
        <v>24</v>
      </c>
      <c r="B62" s="7" t="s">
        <v>10</v>
      </c>
      <c r="C62" s="31" t="s">
        <v>75</v>
      </c>
      <c r="D62" s="50">
        <f>SUM(D63:D67)</f>
        <v>2194783404.02</v>
      </c>
      <c r="E62" s="51">
        <f t="shared" si="2"/>
        <v>16.673005162071185</v>
      </c>
      <c r="F62" s="41">
        <f>SUM(F63:F67)</f>
        <v>3233215423.7799997</v>
      </c>
      <c r="G62" s="65">
        <f t="shared" si="3"/>
        <v>23.137611782902297</v>
      </c>
      <c r="H62" s="71">
        <f t="shared" si="0"/>
        <v>1038432019.7599998</v>
      </c>
      <c r="I62" s="77">
        <f t="shared" si="1"/>
        <v>147.31364461103502</v>
      </c>
    </row>
    <row r="63" spans="1:9" x14ac:dyDescent="0.25">
      <c r="A63" s="82" t="s">
        <v>24</v>
      </c>
      <c r="B63" s="9" t="s">
        <v>9</v>
      </c>
      <c r="C63" s="32" t="s">
        <v>76</v>
      </c>
      <c r="D63" s="52">
        <v>63849252.369999997</v>
      </c>
      <c r="E63" s="54">
        <f t="shared" si="2"/>
        <v>0.48504053402697184</v>
      </c>
      <c r="F63" s="42">
        <v>117343793.26000001</v>
      </c>
      <c r="G63" s="64">
        <f t="shared" si="3"/>
        <v>0.83973839590583688</v>
      </c>
      <c r="H63" s="72">
        <f t="shared" si="0"/>
        <v>53494540.890000008</v>
      </c>
      <c r="I63" s="79">
        <f t="shared" si="1"/>
        <v>183.78256424993754</v>
      </c>
    </row>
    <row r="64" spans="1:9" x14ac:dyDescent="0.25">
      <c r="A64" s="83" t="s">
        <v>24</v>
      </c>
      <c r="B64" s="10" t="s">
        <v>12</v>
      </c>
      <c r="C64" s="34" t="s">
        <v>77</v>
      </c>
      <c r="D64" s="55">
        <v>272619509.75</v>
      </c>
      <c r="E64" s="54">
        <f t="shared" si="2"/>
        <v>2.0709954727275885</v>
      </c>
      <c r="F64" s="43">
        <v>298018666.75</v>
      </c>
      <c r="G64" s="64">
        <f t="shared" si="3"/>
        <v>2.1326881483381253</v>
      </c>
      <c r="H64" s="72">
        <f t="shared" si="0"/>
        <v>25399157</v>
      </c>
      <c r="I64" s="79">
        <f t="shared" si="1"/>
        <v>109.31670555173831</v>
      </c>
    </row>
    <row r="65" spans="1:9" x14ac:dyDescent="0.25">
      <c r="A65" s="83" t="s">
        <v>24</v>
      </c>
      <c r="B65" s="10" t="s">
        <v>14</v>
      </c>
      <c r="C65" s="34" t="s">
        <v>78</v>
      </c>
      <c r="D65" s="55">
        <v>1519129011.5599999</v>
      </c>
      <c r="E65" s="54">
        <f t="shared" si="2"/>
        <v>11.540294046874964</v>
      </c>
      <c r="F65" s="43">
        <v>2454600412.52</v>
      </c>
      <c r="G65" s="64">
        <f t="shared" si="3"/>
        <v>17.565668841404129</v>
      </c>
      <c r="H65" s="72">
        <f t="shared" si="0"/>
        <v>935471400.96000004</v>
      </c>
      <c r="I65" s="79">
        <f t="shared" si="1"/>
        <v>161.57945729700472</v>
      </c>
    </row>
    <row r="66" spans="1:9" x14ac:dyDescent="0.25">
      <c r="A66" s="83" t="s">
        <v>24</v>
      </c>
      <c r="B66" s="10" t="s">
        <v>16</v>
      </c>
      <c r="C66" s="35" t="s">
        <v>79</v>
      </c>
      <c r="D66" s="55">
        <v>258521313.69999999</v>
      </c>
      <c r="E66" s="54">
        <f t="shared" si="2"/>
        <v>1.9638963871927682</v>
      </c>
      <c r="F66" s="43">
        <v>234902447.38</v>
      </c>
      <c r="G66" s="64">
        <f t="shared" si="3"/>
        <v>1.6810143841197696</v>
      </c>
      <c r="H66" s="72">
        <f t="shared" si="0"/>
        <v>-23618866.319999993</v>
      </c>
      <c r="I66" s="79">
        <f t="shared" si="1"/>
        <v>90.863861094482758</v>
      </c>
    </row>
    <row r="67" spans="1:9" x14ac:dyDescent="0.25">
      <c r="A67" s="83" t="s">
        <v>24</v>
      </c>
      <c r="B67" s="15" t="s">
        <v>20</v>
      </c>
      <c r="C67" s="34" t="s">
        <v>80</v>
      </c>
      <c r="D67" s="55">
        <v>80664316.640000001</v>
      </c>
      <c r="E67" s="54">
        <f t="shared" si="2"/>
        <v>0.61277872124889132</v>
      </c>
      <c r="F67" s="43">
        <v>128350103.87</v>
      </c>
      <c r="G67" s="64">
        <f t="shared" si="3"/>
        <v>0.91850201313443836</v>
      </c>
      <c r="H67" s="72">
        <f t="shared" si="0"/>
        <v>47685787.230000004</v>
      </c>
      <c r="I67" s="79">
        <f t="shared" si="1"/>
        <v>159.11633447887348</v>
      </c>
    </row>
    <row r="68" spans="1:9" s="16" customFormat="1" ht="14.25" x14ac:dyDescent="0.2">
      <c r="A68" s="85" t="s">
        <v>81</v>
      </c>
      <c r="B68" s="12" t="s">
        <v>10</v>
      </c>
      <c r="C68" s="36" t="s">
        <v>82</v>
      </c>
      <c r="D68" s="56">
        <f>SUM(D69:D72)</f>
        <v>289683187.76999998</v>
      </c>
      <c r="E68" s="51">
        <f t="shared" si="2"/>
        <v>2.2006222920256935</v>
      </c>
      <c r="F68" s="44">
        <f>SUM(F69:F72)</f>
        <v>258534199.80000001</v>
      </c>
      <c r="G68" s="65">
        <f t="shared" si="3"/>
        <v>1.8501284831130158</v>
      </c>
      <c r="H68" s="71">
        <f t="shared" si="0"/>
        <v>-31148987.969999969</v>
      </c>
      <c r="I68" s="77">
        <f t="shared" si="1"/>
        <v>89.247222729842591</v>
      </c>
    </row>
    <row r="69" spans="1:9" x14ac:dyDescent="0.25">
      <c r="A69" s="83" t="s">
        <v>81</v>
      </c>
      <c r="B69" s="10" t="s">
        <v>9</v>
      </c>
      <c r="C69" s="34" t="s">
        <v>83</v>
      </c>
      <c r="D69" s="55">
        <v>42765704.159999996</v>
      </c>
      <c r="E69" s="54">
        <f t="shared" si="2"/>
        <v>0.32487616086092458</v>
      </c>
      <c r="F69" s="43">
        <v>164183718.47</v>
      </c>
      <c r="G69" s="64">
        <f t="shared" si="3"/>
        <v>1.1749353634441502</v>
      </c>
      <c r="H69" s="72">
        <f t="shared" si="0"/>
        <v>121418014.31</v>
      </c>
      <c r="I69" s="79">
        <f t="shared" si="1"/>
        <v>383.91445129895885</v>
      </c>
    </row>
    <row r="70" spans="1:9" x14ac:dyDescent="0.25">
      <c r="A70" s="83" t="s">
        <v>81</v>
      </c>
      <c r="B70" s="10" t="s">
        <v>12</v>
      </c>
      <c r="C70" s="34" t="s">
        <v>84</v>
      </c>
      <c r="D70" s="55">
        <v>193603935.55000001</v>
      </c>
      <c r="E70" s="54">
        <f t="shared" si="2"/>
        <v>1.4707416736020809</v>
      </c>
      <c r="F70" s="43">
        <v>38475621.979999997</v>
      </c>
      <c r="G70" s="64">
        <f t="shared" si="3"/>
        <v>0.27534014527190304</v>
      </c>
      <c r="H70" s="72">
        <f t="shared" si="0"/>
        <v>-155128313.57000002</v>
      </c>
      <c r="I70" s="79">
        <f t="shared" si="1"/>
        <v>19.873367693015368</v>
      </c>
    </row>
    <row r="71" spans="1:9" x14ac:dyDescent="0.25">
      <c r="A71" s="83" t="s">
        <v>81</v>
      </c>
      <c r="B71" s="10" t="s">
        <v>14</v>
      </c>
      <c r="C71" s="34" t="s">
        <v>85</v>
      </c>
      <c r="D71" s="55">
        <v>37335636.299999997</v>
      </c>
      <c r="E71" s="54">
        <f t="shared" si="2"/>
        <v>0.28362582641136092</v>
      </c>
      <c r="F71" s="43">
        <v>39798149.490000002</v>
      </c>
      <c r="G71" s="64">
        <f t="shared" si="3"/>
        <v>0.28480444754929768</v>
      </c>
      <c r="H71" s="72">
        <f t="shared" si="0"/>
        <v>2462513.1900000051</v>
      </c>
      <c r="I71" s="79">
        <f t="shared" si="1"/>
        <v>106.59561061237359</v>
      </c>
    </row>
    <row r="72" spans="1:9" ht="30" x14ac:dyDescent="0.25">
      <c r="A72" s="83" t="s">
        <v>81</v>
      </c>
      <c r="B72" s="10" t="s">
        <v>18</v>
      </c>
      <c r="C72" s="34" t="s">
        <v>86</v>
      </c>
      <c r="D72" s="55">
        <v>15977911.76</v>
      </c>
      <c r="E72" s="54">
        <f t="shared" si="2"/>
        <v>0.12137863115132719</v>
      </c>
      <c r="F72" s="43">
        <v>16076709.859999999</v>
      </c>
      <c r="G72" s="64">
        <f t="shared" si="3"/>
        <v>0.11504852684766491</v>
      </c>
      <c r="H72" s="72">
        <f t="shared" si="0"/>
        <v>98798.099999999627</v>
      </c>
      <c r="I72" s="79">
        <f t="shared" si="1"/>
        <v>100.61834175506799</v>
      </c>
    </row>
    <row r="73" spans="1:9" s="16" customFormat="1" ht="14.25" x14ac:dyDescent="0.2">
      <c r="A73" s="85" t="s">
        <v>26</v>
      </c>
      <c r="B73" s="12" t="s">
        <v>10</v>
      </c>
      <c r="C73" s="36" t="s">
        <v>87</v>
      </c>
      <c r="D73" s="56">
        <f>SUM(D74:D76)</f>
        <v>77220477.800000012</v>
      </c>
      <c r="E73" s="51">
        <f t="shared" si="2"/>
        <v>0.58661707693743403</v>
      </c>
      <c r="F73" s="44">
        <f>SUM(F74:F76)</f>
        <v>77379480.989999995</v>
      </c>
      <c r="G73" s="65">
        <f t="shared" si="3"/>
        <v>0.55374485038671906</v>
      </c>
      <c r="H73" s="71">
        <f t="shared" ref="H73:H81" si="4">F73-D73</f>
        <v>159003.18999998271</v>
      </c>
      <c r="I73" s="77">
        <f t="shared" ref="I73:I81" si="5">F73/D73*100</f>
        <v>100.20590806289984</v>
      </c>
    </row>
    <row r="74" spans="1:9" x14ac:dyDescent="0.25">
      <c r="A74" s="83" t="s">
        <v>26</v>
      </c>
      <c r="B74" s="10" t="s">
        <v>9</v>
      </c>
      <c r="C74" s="34" t="s">
        <v>88</v>
      </c>
      <c r="D74" s="55">
        <v>42835601.170000002</v>
      </c>
      <c r="E74" s="54">
        <f t="shared" ref="E74:E81" si="6">D74/D$6*100</f>
        <v>0.32540714410346633</v>
      </c>
      <c r="F74" s="43">
        <v>45133708.789999999</v>
      </c>
      <c r="G74" s="64">
        <f t="shared" ref="G74:G81" si="7">F74/F$6*100</f>
        <v>0.32298690171553579</v>
      </c>
      <c r="H74" s="72">
        <f t="shared" si="4"/>
        <v>2298107.6199999973</v>
      </c>
      <c r="I74" s="79">
        <f t="shared" si="5"/>
        <v>105.3649477472712</v>
      </c>
    </row>
    <row r="75" spans="1:9" x14ac:dyDescent="0.25">
      <c r="A75" s="83" t="s">
        <v>26</v>
      </c>
      <c r="B75" s="10" t="s">
        <v>12</v>
      </c>
      <c r="C75" s="34" t="s">
        <v>89</v>
      </c>
      <c r="D75" s="55">
        <v>30608295.84</v>
      </c>
      <c r="E75" s="54">
        <f t="shared" si="6"/>
        <v>0.2325205638095264</v>
      </c>
      <c r="F75" s="43">
        <v>28582862.199999999</v>
      </c>
      <c r="G75" s="64">
        <f t="shared" si="7"/>
        <v>0.20454534651904244</v>
      </c>
      <c r="H75" s="72">
        <f t="shared" si="4"/>
        <v>-2025433.6400000006</v>
      </c>
      <c r="I75" s="79">
        <f t="shared" si="5"/>
        <v>93.382729797870383</v>
      </c>
    </row>
    <row r="76" spans="1:9" ht="30" x14ac:dyDescent="0.25">
      <c r="A76" s="83" t="s">
        <v>26</v>
      </c>
      <c r="B76" s="10" t="s">
        <v>16</v>
      </c>
      <c r="C76" s="34" t="s">
        <v>90</v>
      </c>
      <c r="D76" s="55">
        <v>3776580.79</v>
      </c>
      <c r="E76" s="54">
        <f t="shared" si="6"/>
        <v>2.8689369024441143E-2</v>
      </c>
      <c r="F76" s="43">
        <v>3662910</v>
      </c>
      <c r="G76" s="64">
        <f t="shared" si="7"/>
        <v>2.6212602152140864E-2</v>
      </c>
      <c r="H76" s="72">
        <f t="shared" si="4"/>
        <v>-113670.79000000004</v>
      </c>
      <c r="I76" s="79">
        <f t="shared" si="5"/>
        <v>96.990113641922122</v>
      </c>
    </row>
    <row r="77" spans="1:9" s="6" customFormat="1" ht="34.15" customHeight="1" x14ac:dyDescent="0.25">
      <c r="A77" s="87" t="s">
        <v>27</v>
      </c>
      <c r="B77" s="17" t="s">
        <v>10</v>
      </c>
      <c r="C77" s="37" t="s">
        <v>91</v>
      </c>
      <c r="D77" s="56">
        <f>D78</f>
        <v>291965404.67000002</v>
      </c>
      <c r="E77" s="51">
        <f t="shared" si="6"/>
        <v>2.2179594990070162</v>
      </c>
      <c r="F77" s="44">
        <f>F78</f>
        <v>84069347.640000001</v>
      </c>
      <c r="G77" s="65">
        <f t="shared" si="7"/>
        <v>0.60161903046412357</v>
      </c>
      <c r="H77" s="71">
        <f t="shared" si="4"/>
        <v>-207896057.03000003</v>
      </c>
      <c r="I77" s="77">
        <f t="shared" si="5"/>
        <v>28.794283944367017</v>
      </c>
    </row>
    <row r="78" spans="1:9" ht="30" x14ac:dyDescent="0.25">
      <c r="A78" s="83" t="s">
        <v>27</v>
      </c>
      <c r="B78" s="10" t="s">
        <v>9</v>
      </c>
      <c r="C78" s="34" t="s">
        <v>92</v>
      </c>
      <c r="D78" s="55">
        <v>291965404.67000002</v>
      </c>
      <c r="E78" s="54">
        <f t="shared" si="6"/>
        <v>2.2179594990070162</v>
      </c>
      <c r="F78" s="43">
        <v>84069347.640000001</v>
      </c>
      <c r="G78" s="64">
        <f t="shared" si="7"/>
        <v>0.60161903046412357</v>
      </c>
      <c r="H78" s="72">
        <f t="shared" si="4"/>
        <v>-207896057.03000003</v>
      </c>
      <c r="I78" s="79">
        <f t="shared" si="5"/>
        <v>28.794283944367017</v>
      </c>
    </row>
    <row r="79" spans="1:9" s="6" customFormat="1" ht="46.15" customHeight="1" x14ac:dyDescent="0.25">
      <c r="A79" s="81" t="s">
        <v>36</v>
      </c>
      <c r="B79" s="7" t="s">
        <v>10</v>
      </c>
      <c r="C79" s="31" t="s">
        <v>93</v>
      </c>
      <c r="D79" s="56">
        <f>SUM(D80:D81)</f>
        <v>0</v>
      </c>
      <c r="E79" s="51">
        <f t="shared" si="6"/>
        <v>0</v>
      </c>
      <c r="F79" s="44">
        <f>SUM(F80:F81)</f>
        <v>0</v>
      </c>
      <c r="G79" s="65">
        <f t="shared" si="7"/>
        <v>0</v>
      </c>
      <c r="H79" s="71">
        <f t="shared" si="4"/>
        <v>0</v>
      </c>
      <c r="I79" s="88" t="s">
        <v>102</v>
      </c>
    </row>
    <row r="80" spans="1:9" ht="45" x14ac:dyDescent="0.25">
      <c r="A80" s="78" t="s">
        <v>36</v>
      </c>
      <c r="B80" s="15" t="s">
        <v>9</v>
      </c>
      <c r="C80" s="32" t="s">
        <v>94</v>
      </c>
      <c r="D80" s="52">
        <v>0</v>
      </c>
      <c r="E80" s="54">
        <f t="shared" si="6"/>
        <v>0</v>
      </c>
      <c r="F80" s="42">
        <v>0</v>
      </c>
      <c r="G80" s="64">
        <f t="shared" si="7"/>
        <v>0</v>
      </c>
      <c r="H80" s="72">
        <f t="shared" si="4"/>
        <v>0</v>
      </c>
      <c r="I80" s="86" t="s">
        <v>102</v>
      </c>
    </row>
    <row r="81" spans="1:9" ht="30.75" thickBot="1" x14ac:dyDescent="0.3">
      <c r="A81" s="89">
        <v>14</v>
      </c>
      <c r="B81" s="90" t="s">
        <v>14</v>
      </c>
      <c r="C81" s="91" t="s">
        <v>95</v>
      </c>
      <c r="D81" s="57">
        <v>0</v>
      </c>
      <c r="E81" s="58">
        <f t="shared" si="6"/>
        <v>0</v>
      </c>
      <c r="F81" s="92">
        <v>0</v>
      </c>
      <c r="G81" s="93">
        <f t="shared" si="7"/>
        <v>0</v>
      </c>
      <c r="H81" s="73">
        <f t="shared" si="4"/>
        <v>0</v>
      </c>
      <c r="I81" s="94" t="s">
        <v>102</v>
      </c>
    </row>
    <row r="82" spans="1:9" x14ac:dyDescent="0.25">
      <c r="F82" s="18"/>
    </row>
  </sheetData>
  <mergeCells count="9">
    <mergeCell ref="A2:I2"/>
    <mergeCell ref="H3:I3"/>
    <mergeCell ref="A4:A5"/>
    <mergeCell ref="B4:B5"/>
    <mergeCell ref="C4:C5"/>
    <mergeCell ref="D4:E4"/>
    <mergeCell ref="F4:G4"/>
    <mergeCell ref="H4:H5"/>
    <mergeCell ref="I4:I5"/>
  </mergeCells>
  <printOptions horizontalCentered="1"/>
  <pageMargins left="0.19685039370078741" right="0.19685039370078741" top="0.39370078740157483" bottom="0.39370078740157483" header="0" footer="0.11811023622047245"/>
  <pageSetup paperSize="9" scale="92" firstPageNumber="215" fitToHeight="0" orientation="landscape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сравнение I квартал</vt:lpstr>
      <vt:lpstr>'сравнение I квартал'!Заголовки_для_печати</vt:lpstr>
      <vt:lpstr>'сравнение I квартал'!Область_печати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 EV.</dc:creator>
  <cp:lastModifiedBy>Lobach IA.</cp:lastModifiedBy>
  <cp:lastPrinted>2017-06-30T09:36:44Z</cp:lastPrinted>
  <dcterms:created xsi:type="dcterms:W3CDTF">2016-09-06T13:06:41Z</dcterms:created>
  <dcterms:modified xsi:type="dcterms:W3CDTF">2017-06-30T09:36:49Z</dcterms:modified>
</cp:coreProperties>
</file>